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prive\DOV\"/>
    </mc:Choice>
  </mc:AlternateContent>
  <xr:revisionPtr revIDLastSave="0" documentId="13_ncr:1_{CEA3D723-5C5A-4D3E-B276-5983B4B39E57}" xr6:coauthVersionLast="47" xr6:coauthVersionMax="47" xr10:uidLastSave="{00000000-0000-0000-0000-000000000000}"/>
  <bookViews>
    <workbookView xWindow="-108" yWindow="-108" windowWidth="23256" windowHeight="12576" xr2:uid="{5DD5B4DA-6C2D-4009-8676-67DEA365754D}"/>
  </bookViews>
  <sheets>
    <sheet name="DTB" sheetId="3" r:id="rId1"/>
    <sheet name="Balans" sheetId="4" r:id="rId2"/>
    <sheet name="data" sheetId="1" r:id="rId3"/>
    <sheet name="koppelingen" sheetId="2" r:id="rId4"/>
    <sheet name="Subsidie" sheetId="6" r:id="rId5"/>
  </sheets>
  <definedNames>
    <definedName name="_xlnm._FilterDatabase" localSheetId="2" hidden="1">data!$A$1:$M$167</definedName>
  </definedNames>
  <calcPr calcId="191028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P6" i="3" s="1"/>
  <c r="O7" i="3"/>
  <c r="P7" i="3" s="1"/>
  <c r="O8" i="3"/>
  <c r="O9" i="3"/>
  <c r="P9" i="3" s="1"/>
  <c r="O10" i="3"/>
  <c r="P10" i="3" s="1"/>
  <c r="O11" i="3"/>
  <c r="O12" i="3"/>
  <c r="P12" i="3" s="1"/>
  <c r="O13" i="3"/>
  <c r="P13" i="3" s="1"/>
  <c r="O14" i="3"/>
  <c r="P14" i="3" s="1"/>
  <c r="O15" i="3"/>
  <c r="O16" i="3"/>
  <c r="O17" i="3"/>
  <c r="P17" i="3" s="1"/>
  <c r="O18" i="3"/>
  <c r="O19" i="3"/>
  <c r="O20" i="3"/>
  <c r="P20" i="3" s="1"/>
  <c r="O21" i="3"/>
  <c r="P21" i="3" s="1"/>
  <c r="O22" i="3"/>
  <c r="P22" i="3" s="1"/>
  <c r="O23" i="3"/>
  <c r="O5" i="3"/>
  <c r="P5" i="3" s="1"/>
  <c r="U14" i="3"/>
  <c r="R6" i="3"/>
  <c r="U6" i="3" s="1"/>
  <c r="R7" i="3"/>
  <c r="U7" i="3" s="1"/>
  <c r="R8" i="3"/>
  <c r="U8" i="3" s="1"/>
  <c r="R9" i="3"/>
  <c r="U9" i="3" s="1"/>
  <c r="R10" i="3"/>
  <c r="U10" i="3" s="1"/>
  <c r="R11" i="3"/>
  <c r="U11" i="3" s="1"/>
  <c r="R12" i="3"/>
  <c r="U12" i="3" s="1"/>
  <c r="R13" i="3"/>
  <c r="U13" i="3" s="1"/>
  <c r="R14" i="3"/>
  <c r="R15" i="3"/>
  <c r="U15" i="3" s="1"/>
  <c r="R16" i="3"/>
  <c r="U16" i="3" s="1"/>
  <c r="R17" i="3"/>
  <c r="U17" i="3" s="1"/>
  <c r="R18" i="3"/>
  <c r="U18" i="3" s="1"/>
  <c r="R19" i="3"/>
  <c r="U19" i="3" s="1"/>
  <c r="R20" i="3"/>
  <c r="U20" i="3" s="1"/>
  <c r="R21" i="3"/>
  <c r="U21" i="3" s="1"/>
  <c r="R22" i="3"/>
  <c r="U22" i="3" s="1"/>
  <c r="R23" i="3"/>
  <c r="U23" i="3" s="1"/>
  <c r="R5" i="3"/>
  <c r="U5" i="3" s="1"/>
  <c r="D19" i="6"/>
  <c r="D11" i="6"/>
  <c r="S27" i="3"/>
  <c r="T27" i="3"/>
  <c r="C10" i="4"/>
  <c r="H15" i="4"/>
  <c r="J19" i="4"/>
  <c r="E19" i="4"/>
  <c r="E10" i="4"/>
  <c r="J15" i="4"/>
  <c r="P8" i="3"/>
  <c r="P11" i="3"/>
  <c r="P15" i="3"/>
  <c r="P16" i="3"/>
  <c r="P18" i="3"/>
  <c r="P19" i="3"/>
  <c r="M160" i="1"/>
  <c r="M161" i="1"/>
  <c r="M162" i="1"/>
  <c r="M163" i="1"/>
  <c r="M164" i="1"/>
  <c r="M165" i="1"/>
  <c r="M166" i="1"/>
  <c r="M167" i="1"/>
  <c r="F160" i="1"/>
  <c r="F161" i="1"/>
  <c r="F162" i="1"/>
  <c r="F163" i="1"/>
  <c r="F164" i="1"/>
  <c r="F165" i="1"/>
  <c r="F166" i="1"/>
  <c r="F167" i="1"/>
  <c r="M149" i="1"/>
  <c r="M139" i="1"/>
  <c r="M140" i="1"/>
  <c r="M141" i="1"/>
  <c r="M142" i="1"/>
  <c r="M143" i="1"/>
  <c r="M144" i="1"/>
  <c r="M145" i="1"/>
  <c r="M146" i="1"/>
  <c r="M147" i="1"/>
  <c r="M150" i="1"/>
  <c r="M151" i="1"/>
  <c r="M152" i="1"/>
  <c r="M153" i="1"/>
  <c r="M154" i="1"/>
  <c r="M155" i="1"/>
  <c r="M156" i="1"/>
  <c r="M157" i="1"/>
  <c r="M158" i="1"/>
  <c r="M159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2" i="1"/>
  <c r="M3" i="1"/>
  <c r="M4" i="1"/>
  <c r="M5" i="1"/>
  <c r="M6" i="1"/>
  <c r="M7" i="1"/>
  <c r="M8" i="1"/>
  <c r="M9" i="1"/>
  <c r="M11" i="1"/>
  <c r="M12" i="1"/>
  <c r="M14" i="1"/>
  <c r="M17" i="1"/>
  <c r="M18" i="1"/>
  <c r="M19" i="1"/>
  <c r="M20" i="1"/>
  <c r="M21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7" i="1"/>
  <c r="M39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4" i="1"/>
  <c r="M55" i="1"/>
  <c r="M56" i="1"/>
  <c r="M57" i="1"/>
  <c r="M58" i="1"/>
  <c r="M59" i="1"/>
  <c r="M60" i="1"/>
  <c r="M62" i="1"/>
  <c r="M63" i="1"/>
  <c r="M64" i="1"/>
  <c r="M65" i="1"/>
  <c r="M66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2" i="1"/>
  <c r="R27" i="3" l="1"/>
  <c r="U27" i="3"/>
  <c r="G9" i="4" s="1"/>
  <c r="H10" i="4" s="1"/>
  <c r="H19" i="4" s="1"/>
  <c r="C19" i="4"/>
</calcChain>
</file>

<file path=xl/sharedStrings.xml><?xml version="1.0" encoding="utf-8"?>
<sst xmlns="http://schemas.openxmlformats.org/spreadsheetml/2006/main" count="1165" uniqueCount="297">
  <si>
    <t>IBAN/BBAN</t>
  </si>
  <si>
    <t>Munt</t>
  </si>
  <si>
    <t>BIC</t>
  </si>
  <si>
    <t>Volgnr</t>
  </si>
  <si>
    <t>Datum</t>
  </si>
  <si>
    <t>Rentedatum</t>
  </si>
  <si>
    <t>Bedrag</t>
  </si>
  <si>
    <t>Saldo na trn</t>
  </si>
  <si>
    <t>Tegenrekening IBAN/BBAN</t>
  </si>
  <si>
    <t>Naam tegenpartij</t>
  </si>
  <si>
    <t>Omschrijving-1</t>
  </si>
  <si>
    <t>NL07RABO0103408525</t>
  </si>
  <si>
    <t>EUR</t>
  </si>
  <si>
    <t>RABONL2U</t>
  </si>
  <si>
    <t>NL70CITI2032329018</t>
  </si>
  <si>
    <t>STICHTING MOLLIE PAYMENTS</t>
  </si>
  <si>
    <t>REF T05755554.2401.01</t>
  </si>
  <si>
    <t>Kosten</t>
  </si>
  <si>
    <t>Periode 01-12-2023 t/m 31-12-2023</t>
  </si>
  <si>
    <t>NL15BNPA0227742397</t>
  </si>
  <si>
    <t>Essent Retail Energie B.V</t>
  </si>
  <si>
    <t>100622642927/KLANT 170191388 KNMRK 400011844/FACT 465384059857 DAT. 19122023/Termijn 282,00</t>
  </si>
  <si>
    <t>NL53INGB0676033873</t>
  </si>
  <si>
    <t>Solide Facilitaire Diensten</t>
  </si>
  <si>
    <t>Factuur 2023-1646 d.d, 30-11-2023 Stichting DOV</t>
  </si>
  <si>
    <t>NL82RABO0317735950</t>
  </si>
  <si>
    <t>J. Leijssenaar e.o.</t>
  </si>
  <si>
    <t>Restitutie huursom ivm annulering periode 18-05 tot 31-05-2024. Boekingsdatum 25-10-2022</t>
  </si>
  <si>
    <t>NL47RABO0152768971</t>
  </si>
  <si>
    <t>Letteboer Automatisering</t>
  </si>
  <si>
    <t>Factuur LABO2023-1613 Klantnr DB1039609 dd 27-12-2023</t>
  </si>
  <si>
    <t>NL26INGB0001474922</t>
  </si>
  <si>
    <t>W. van 't Hof en/of K.H. Toet</t>
  </si>
  <si>
    <t>Restitutie teveel betaalde boekings- en schoonmaakkosten Reservering 672022 en 682022,</t>
  </si>
  <si>
    <t>NL74INGB0674212320</t>
  </si>
  <si>
    <t>Stichting Welbions</t>
  </si>
  <si>
    <t>Incasso  Huur Huur: 01-01-2024 tot 01-02-2024</t>
  </si>
  <si>
    <t>NL39RABO0354604678</t>
  </si>
  <si>
    <t>Fifelo BV</t>
  </si>
  <si>
    <t>Factuur FABO2024-0001 Klantnummer FI10061</t>
  </si>
  <si>
    <t>Bibby Financial Services B.V.</t>
  </si>
  <si>
    <t>Factuur 2023-1309 d.d, 30-09-2023 en 2023-1489 d.d. 31-10-2023 Solide Fac. Diensten Stichting DOV</t>
  </si>
  <si>
    <t>Stichting Mollie Payments</t>
  </si>
  <si>
    <t>REF T05755554.2401.02</t>
  </si>
  <si>
    <t>NL54RABO0300002041</t>
  </si>
  <si>
    <t>Quintes</t>
  </si>
  <si>
    <t>Rel.nr. 04219426 Kenmerk: 09167790</t>
  </si>
  <si>
    <t>NL98INGB0000845745</t>
  </si>
  <si>
    <t>ZIGGO SERVICES BV</t>
  </si>
  <si>
    <t>Klant Nr 14725782/383455541 Januari Factuur Nr 315290365131 zie ziggo.nl/mijnziggo</t>
  </si>
  <si>
    <t>NL62HSBC2038386293</t>
  </si>
  <si>
    <t>BIBBY FINANCIAL SERVICES BV</t>
  </si>
  <si>
    <t>BIBBY REFUND ST. DREMPELLOOS OP VAKANTIE FACTUUR 2023-1489 STICHTING DOV</t>
  </si>
  <si>
    <t>BIBBY REFUND ST. DREMPELLOOS OP VAKANTIE FACTUUR 2023-0773 TBV SOLIDEFACILITAIRE DIENSTEN</t>
  </si>
  <si>
    <t>REF T05755554.2401.03</t>
  </si>
  <si>
    <t>NL84RABO3292282721</t>
  </si>
  <si>
    <t>St. Drempelloos op vakantie</t>
  </si>
  <si>
    <t>Interne overboeking</t>
  </si>
  <si>
    <t>NL70RABO0313300453</t>
  </si>
  <si>
    <t>Ter Horst Schildersbedrijf BV</t>
  </si>
  <si>
    <t>factuurnummer 24.023 dd 25-01-2024 DOV</t>
  </si>
  <si>
    <t>Periode 01-01-2024 t/m 31-01-2024</t>
  </si>
  <si>
    <t>100272419678/KLANT 170191388 KNMRK 400011844/FACT 465631931890 DAT. 19012024/Termijn 282,00</t>
  </si>
  <si>
    <t>NL15RABO0156397250</t>
  </si>
  <si>
    <t>Peter Korf Stomerij Wasserij</t>
  </si>
  <si>
    <t>Betaling factuur 2024-0064 dd 31-01-2024 klantnummer 21128</t>
  </si>
  <si>
    <t>Factuur LABO2024-0506 Klantnr DB1039609 dd 29-01-2024</t>
  </si>
  <si>
    <t>Incasso  Huur Huur: 01-02-2024 tot 01-03-2024</t>
  </si>
  <si>
    <t>NL26DEUT7025536873</t>
  </si>
  <si>
    <t>Aangepaste Vakantie Gids via Mollie</t>
  </si>
  <si>
    <t>Order 2024-0000-0087</t>
  </si>
  <si>
    <t>Klant Nr 14725782/383455541 Februari Factuur Nr 315298272499 zie ziggo.nl/mijnziggo</t>
  </si>
  <si>
    <t>REF T05755554.2402.01</t>
  </si>
  <si>
    <t>NL94INGB0000869000</t>
  </si>
  <si>
    <t>Vitens NV</t>
  </si>
  <si>
    <t>Klantnummer 1011106571 Factuurnummer 131300323139 dd 07-02-2024</t>
  </si>
  <si>
    <t>NL94RABO0365975095</t>
  </si>
  <si>
    <t>Wiggers Parket</t>
  </si>
  <si>
    <t>Factuur 09-02-2024 Parket schuren</t>
  </si>
  <si>
    <t>Periode 01-02-2024 t/m 29-02-2024</t>
  </si>
  <si>
    <t>100692568459/KLANT 170191388 KNMRK 400011844/FACT 465651755045 DAT. 19022024/Termijn 282,00</t>
  </si>
  <si>
    <t>REF T05755554.2403.01</t>
  </si>
  <si>
    <t>NL62INGB0002423322</t>
  </si>
  <si>
    <t>A.F.A. Muller</t>
  </si>
  <si>
    <t>Vergoeding kosten traktatie en donatie personeelspot Keizer Stoffeert.</t>
  </si>
  <si>
    <t>Factuur LABO2024-0624 Klantnr DB1039609 dd 27-02-2024</t>
  </si>
  <si>
    <t>Factuur FABO2024-0009 Klantnummer FI10061 dd 27-02-2024</t>
  </si>
  <si>
    <t>Incasso  Huur Huur: 01-03-2024 tot 01-04-2024</t>
  </si>
  <si>
    <t>NL83INGB0000763177</t>
  </si>
  <si>
    <t>C.N.A. Boenders</t>
  </si>
  <si>
    <t>Coulancevergoeding ivm annulering boeking vakantiewoning 15 tm 18 maart 2024</t>
  </si>
  <si>
    <t>NL11RABO0309457114</t>
  </si>
  <si>
    <t>Woninginrichting De Boer Borne V.O.F.</t>
  </si>
  <si>
    <t>Factuurnummer. 1112024 dd 09-03-2024</t>
  </si>
  <si>
    <t>Klant Nr 14725782/383455541 Maart Factuur Nr 315306081283 zie ziggo.nl/mijnziggo</t>
  </si>
  <si>
    <t>NL13ABNA0431169497</t>
  </si>
  <si>
    <t>Guldmann</t>
  </si>
  <si>
    <t>Factuurnummer 239302973 Klantnummer 11111815 d.d. 15-09-2023</t>
  </si>
  <si>
    <t>Periode 01-03-2024 t/m 31-03-2024</t>
  </si>
  <si>
    <t>100542706374/KLANT 170191388 KNMRK 400011844/FACT 465562787560 DAT. 19032024/Termijn 282,00</t>
  </si>
  <si>
    <t>Factuur LABO2024-0737 Klantnr DB1039609 dd 27-03-2024</t>
  </si>
  <si>
    <t>Incasso  Huur Huur: 01-04-2024 tot 01-05-2024</t>
  </si>
  <si>
    <t>Vergoeding kosten Zuivelhoeve t.b.v. Herman Slag d.d. 09-04-2024</t>
  </si>
  <si>
    <t>VITENS NV</t>
  </si>
  <si>
    <t>Factuurnr 114800054650, Klantnr 1011106571 BTW 0,00, 7622 LE 24, 27.03.2024, Periodeafrekening</t>
  </si>
  <si>
    <t>Klant Nr 14725782/383455541 April Factuur Nr 315313743193 zie ziggo.nl/mijnziggo</t>
  </si>
  <si>
    <t>Factuur FABO2024-0017 Klantnummer FI10061 dd 10-04-2024</t>
  </si>
  <si>
    <t>NL82DEUT0319804615</t>
  </si>
  <si>
    <t>GBLT</t>
  </si>
  <si>
    <t>Aanslagnummer 100864594 dd 15-02-2024</t>
  </si>
  <si>
    <t>NL72BNGH0285141228</t>
  </si>
  <si>
    <t>GEM BELASTINGKANT TWENTE</t>
  </si>
  <si>
    <t>aanslagnr 35765481 klantnummer 3754457 jaar 2024 dd 18-02-2024</t>
  </si>
  <si>
    <t>Aanslagnummer 99376968 dd 23-04-2024</t>
  </si>
  <si>
    <t>Periode 01-04-2024 t/m 30-04-2024</t>
  </si>
  <si>
    <t>100672604858/KLANT 170191388 KNMRK 400011844/FACT 465622111191 DAT. 19042024/Termijn 282,00</t>
  </si>
  <si>
    <t>NL61INGB0003444653</t>
  </si>
  <si>
    <t>H.J.B. Slag</t>
  </si>
  <si>
    <t>Beheerdersvergoeding C. Boenders 26-04 tm. 03-05-2024</t>
  </si>
  <si>
    <t>Beheerdersvergoeding G.E. Driessen 03-05 tm. 10-05-2024</t>
  </si>
  <si>
    <t>Factuur LABO2024-00847 Klantnr DB1039609 dd 28-04-2024</t>
  </si>
  <si>
    <t>Factuur FABO2024-0029 Klantnummer FI10061 dd 29-04-2024</t>
  </si>
  <si>
    <t>NL36RABO0154608386</t>
  </si>
  <si>
    <t>Profics Schoonmaakorganisatie B.V.</t>
  </si>
  <si>
    <t>Factuurnummer. 240359 Deb.nr. 21172 d.d. 29-04-2024</t>
  </si>
  <si>
    <t>Incasso  Huur Huur: 01-05-2024 tot 01-06-2024</t>
  </si>
  <si>
    <t>REF T05755554.2405.01</t>
  </si>
  <si>
    <t>Klant Nr 14725782/383455541 Mei Factuur Nr 315322127854 zie ziggo.nl/mijnziggo</t>
  </si>
  <si>
    <t>Klantnummer 1011106571 Factuurnummer 133000496908 dd 06-05-2024</t>
  </si>
  <si>
    <t>OUDE HENGELOSEWEG 36 BORNE</t>
  </si>
  <si>
    <t>Geldautomaat 15:23 pasnr. 032</t>
  </si>
  <si>
    <t>Beheerdersvergoeding Fam. Bode 10-05 tm. 24-05-2024</t>
  </si>
  <si>
    <t>NL34RABO0393358305</t>
  </si>
  <si>
    <t>T.G. van 't Erve en/of S. van 't Erve-Westendorp</t>
  </si>
  <si>
    <t>Coulanceuitkering ivm geannuleerde reis 24-05 tm 31-05-2024</t>
  </si>
  <si>
    <t>NL32INGB0652025102</t>
  </si>
  <si>
    <t>Keukenhuys Twente</t>
  </si>
  <si>
    <t>Factuurnummer 20240155 Klantnummer 0475 d.d. 30-05-2024</t>
  </si>
  <si>
    <t>Periode 01-05-2024 t/m 31-05-2024</t>
  </si>
  <si>
    <t>100512707837/KLANT 170191388 KNMRK 400011844/FACT 465384236230 DAT. 19052024/Termijn 282,00</t>
  </si>
  <si>
    <t>Factuur Makro d.d. 04-06-2024 inz. kussens etc.</t>
  </si>
  <si>
    <t>Factuur LABO2024-0960 Klantnr DB1039609 dd 27-05-2024</t>
  </si>
  <si>
    <t>Incasso  Huur Huur: 01-06-2024 tot 01-07-2024</t>
  </si>
  <si>
    <t>Betaling factuur 2024-0884 dd 31-05-2024 klantnummer 21128</t>
  </si>
  <si>
    <t>Beheerdersvergoeding fam, Van Steenbergen 7 tm. 14 juni 2024</t>
  </si>
  <si>
    <t>REF T05755554.2406.01</t>
  </si>
  <si>
    <t>Klantnummer 1011106571 Factuurnummer 131700509775 dd 04-06-2024</t>
  </si>
  <si>
    <t>Klant Nr 14725782/383455541 Juni Factuur Nr 315330005775 zie ziggo.nl/mijnziggo</t>
  </si>
  <si>
    <t>Beheerdersvergoeding fam. S. Scholten 14 tm. 21 juni 2024</t>
  </si>
  <si>
    <t>REF T05755554.2406.02</t>
  </si>
  <si>
    <t>KAAS EN NOTENSPECIAALZ BORNE</t>
  </si>
  <si>
    <t>Betaalautomaat 16:46 pasnr. 032</t>
  </si>
  <si>
    <t>Beheerdersvergoeding fam. Lubbinge en Nijenhuis 21 tm. 28 juni 2024</t>
  </si>
  <si>
    <t>Periode 01-06-2024 t/m 30-06-2024</t>
  </si>
  <si>
    <t>100792709410/KLANT 170191388 KNMRK 400011844/FACT 465900501781 DAT. 19062024/Termijn 282,00</t>
  </si>
  <si>
    <t>Factuur LABO2024-1071 Klantnr DB1039609 dd 27-06-2024</t>
  </si>
  <si>
    <t>Incasso  Huur Huur: 01-07-2024 tot 01-08-2024</t>
  </si>
  <si>
    <t>Betaling factuur 2024-1123 dd 28-06-2024 klantnummer 21128</t>
  </si>
  <si>
    <t>Beheerdersvergoeding fam. J. Kemper 28 juni tm. 12-07-2024</t>
  </si>
  <si>
    <t>REF T05755554.2407.01</t>
  </si>
  <si>
    <t>Klantnummer 1011106571 Factuurnummer 131200617625 dd 04-07-2024</t>
  </si>
  <si>
    <t>Klant Nr 14725782/383455541 Juli Factuur Nr 315338323264 zie ziggo.nl/mijnziggo</t>
  </si>
  <si>
    <t>Beheerdersvergoeding fam. Eric van Dijk 12 tm. 19-07-2024</t>
  </si>
  <si>
    <t>NL29RABO0124129269</t>
  </si>
  <si>
    <t>E. van Dijk eo C. Tafuni</t>
  </si>
  <si>
    <t>Sleutel</t>
  </si>
  <si>
    <t>Factuurnummer. 240581 Deb.nr. 21172 d.d. 16-07-2024</t>
  </si>
  <si>
    <t>REF T05755554.2407.02</t>
  </si>
  <si>
    <t>Periode 01-07-2024 t/m 31-07-2024</t>
  </si>
  <si>
    <t>100442727728/KLANT 170191388 KNMRK 400011844/FACT 465711372822 DAT. 19072024/Termijn 282,00</t>
  </si>
  <si>
    <t>Factuurnummer. 240592 Deb.nr. 21172 d.d. 23-07-2024</t>
  </si>
  <si>
    <t>NL70DEUT0265262313</t>
  </si>
  <si>
    <t>RF65-8111-2583-6782</t>
  </si>
  <si>
    <t>Factuur LABO2024-1180 Klantnr DB1039609 dd 27-07-2024</t>
  </si>
  <si>
    <t>Betaling factuur 2024-1315 dd 31-07-2024 klantnummer 21128</t>
  </si>
  <si>
    <t>Klantnummer 1011106571 Factuurnummer 131100683355 dd 05-08-2024</t>
  </si>
  <si>
    <t>Incasso  Huur Huur: 01-08-2024 tot 01-09-2024</t>
  </si>
  <si>
    <t>REF T05755554.2408.01</t>
  </si>
  <si>
    <t>Beheerdersvergoeding fam. Bode 22-07 tm, 12-08-2024</t>
  </si>
  <si>
    <t>Beheerdersvergoeding fam. Bode 22-07 tm, 12-08-2024 Nabetaling ivm 3-weken verblijf.</t>
  </si>
  <si>
    <t>Klant Nr 14725782/383455541 Augustus Factuur Nr 320003230978 zie ziggo.nl/mijnziggo</t>
  </si>
  <si>
    <t>REF T05755554.2408.02</t>
  </si>
  <si>
    <t>Beheerdersvergoeding Carolien Boenders 12-08 tm. 19-08-2024.</t>
  </si>
  <si>
    <t>REF T05755554.2408.03</t>
  </si>
  <si>
    <t>Beheerdersvergoeding Wim van t Hof en Karin Toet 19-08 tm. 30-08-2024.</t>
  </si>
  <si>
    <t>Periode 01-08-2024 t/m 31-08-2024</t>
  </si>
  <si>
    <t>100892661464/KLANT 170191388 KNMRK 400011844/FACT 465701437921 DAT. 19082024/Termijn 282,00</t>
  </si>
  <si>
    <t>Beheerdersvergoeding Van Rijswijk 30-08 tm. 05-09-2024</t>
  </si>
  <si>
    <t>Factuur LABO2024-1284 Klantnr DB1039609 dd 28-08-2024</t>
  </si>
  <si>
    <t>Betaling factuur 2024-1454 dd 27-08-2024 klantnummer 21128</t>
  </si>
  <si>
    <t>Incasso  Huur Huur: 01-09-2024 tot 01-10-2024</t>
  </si>
  <si>
    <t>Vergoeding kosten afscheidskado Jeroen Kuhlmann d.d. 14-09-2024</t>
  </si>
  <si>
    <t>Beheerdersvergoeding Tessa Reuling 06 tm. 09-09-2024</t>
  </si>
  <si>
    <t>Klantnummer 1011106571 Factuurnummer 131000634973 dd 04-09-2024</t>
  </si>
  <si>
    <t>Klant Nr 14725782/383455541 September Factuur Nr 320011290532 zie ziggo.nl/mijnziggo</t>
  </si>
  <si>
    <t>Beheerdersvergoeding J en J Schierbeek 09 tm. 23-09-2024</t>
  </si>
  <si>
    <t>REF T05755554.2410.01</t>
  </si>
  <si>
    <t>Periode 01-09-2024 t/m 30-09-2024</t>
  </si>
  <si>
    <t>ESSENT RETAIL ENERGIE B.V.</t>
  </si>
  <si>
    <t>150075223921/KLANT 170191388 KNMRK 400011844/FACT 51099022553 DAT. 21092024/ 741,64</t>
  </si>
  <si>
    <t>Beheerdersvergoeding H. Ganzeboer 27-09 tm 04-10-2024</t>
  </si>
  <si>
    <t>REF T05755554.2410.02</t>
  </si>
  <si>
    <t>Factuur LABO2024-1390 Klantnr DB1039609 dd 27-09-2024</t>
  </si>
  <si>
    <t>Incasso  Huur Huur: 01-10-2024 tot 01-11-2024</t>
  </si>
  <si>
    <t>Betaling factuur 2024-1720 dd 30-09-2024 klantnummer 21128</t>
  </si>
  <si>
    <t>REF T05755554.2410.03</t>
  </si>
  <si>
    <t>Klantnummer 1011106571 Factuurnummer 133000802709 dd 04-10-2024</t>
  </si>
  <si>
    <t>Factuurnummer. 240816 Deb.nr. 21172 d.d. 07-10-2024</t>
  </si>
  <si>
    <t>Klant Nr 14725782/383455541 Oktober Factuur Nr 320019735694 zie ziggo.nl/mijnziggo</t>
  </si>
  <si>
    <t>Beheerdersvergoeding C. Boenders 18 tm 21 -10-2024</t>
  </si>
  <si>
    <t>huuropbrengsten</t>
  </si>
  <si>
    <t>Schoonmaak</t>
  </si>
  <si>
    <t>WOZ</t>
  </si>
  <si>
    <t>Water</t>
  </si>
  <si>
    <t>Energie</t>
  </si>
  <si>
    <t>Solide</t>
  </si>
  <si>
    <t>Website</t>
  </si>
  <si>
    <t>Onderhoud</t>
  </si>
  <si>
    <t>Was</t>
  </si>
  <si>
    <t>Ziggo</t>
  </si>
  <si>
    <t>Onkosten</t>
  </si>
  <si>
    <t>onderhoud</t>
  </si>
  <si>
    <t>Diversen</t>
  </si>
  <si>
    <t>diversen</t>
  </si>
  <si>
    <t>kostensoort</t>
  </si>
  <si>
    <t>Rente</t>
  </si>
  <si>
    <t>Rijlabels</t>
  </si>
  <si>
    <t>Eindtotaal</t>
  </si>
  <si>
    <t>Som van Bedrag</t>
  </si>
  <si>
    <t>Maand</t>
  </si>
  <si>
    <t>Kolomlabels</t>
  </si>
  <si>
    <t>Kruisposten</t>
  </si>
  <si>
    <t>Fam Slag</t>
  </si>
  <si>
    <t>huur Welbions</t>
  </si>
  <si>
    <t>Periode 01-10-2024 t/m 31-10-2024</t>
  </si>
  <si>
    <t>100972681739/KLANT 170191388 KNMRK 400011844/FACT 465525085375 DAT. 19102024/Termijn 201,00</t>
  </si>
  <si>
    <t>Factuurnummer. 240843 Deb.nr. 21172 d.d. 22-10-2024</t>
  </si>
  <si>
    <t>Factuur LABO2024-1502 Klantnr DB1039609 dd 27-10-2024</t>
  </si>
  <si>
    <t>Incasso  Huur Huur: 01-11-2024 tot 01-12-2024</t>
  </si>
  <si>
    <t>REF T05755554.2411.01</t>
  </si>
  <si>
    <t>Betaling factuur 2024-1912 dd 30-10-2024 klantnummer 21128</t>
  </si>
  <si>
    <t>Klantnummer 1011106571 Factuurnummer 136100849283 dd 04-11-2024</t>
  </si>
  <si>
    <t>Klant Nr 14725782/383455541 November Factuur Nr 320027691012 zie ziggo.nl/mijnziggo</t>
  </si>
  <si>
    <t>BETAALAFHANDELING</t>
  </si>
  <si>
    <t>Factuur 16041007 dd 15-11-2024 Schone Bak B.V., periode 01-09-24 t/m 31-08-25</t>
  </si>
  <si>
    <t>Periode 01-11-2024 t/m 30-11-2024</t>
  </si>
  <si>
    <t>100582838424/KLANT 170191388 KNMRK 400011844/FACT 465950391099 DAT. 19112024/Termijn 201,00</t>
  </si>
  <si>
    <t>REF T05755554.2412.01</t>
  </si>
  <si>
    <t>Incasso  Huur Huur: 01-12-2024 tot 01-01-2025</t>
  </si>
  <si>
    <t>Factuur LABO2024-1629 Klantnr DB1039609 dd 28-11--2024</t>
  </si>
  <si>
    <t>Klantnummer 1011106571 Factuurnummer 132000892042 dd 04-12-2024</t>
  </si>
  <si>
    <t>Klant Nr 14725782/383455541 December Factuur Nr 320036128656 zie ziggo.nl/mijnziggo</t>
  </si>
  <si>
    <t>Beheerdersvergoeding C. Boenders 24 tm 27-12-2024</t>
  </si>
  <si>
    <t>Factuur LABO2024-1722 Klantnr DB1039609 dd 28-12-2024</t>
  </si>
  <si>
    <t>REF T05755554.2412.02</t>
  </si>
  <si>
    <t>Interne overboeking naar spaarrekening</t>
  </si>
  <si>
    <t xml:space="preserve">Rente over periode                 01-01-2023 t/m 31-12-2023            </t>
  </si>
  <si>
    <t xml:space="preserve">Interne overboeking                   </t>
  </si>
  <si>
    <t xml:space="preserve">Interne overboeking naar spaarrekening                                  </t>
  </si>
  <si>
    <t>Balans 1-1</t>
  </si>
  <si>
    <t>balans 1-1</t>
  </si>
  <si>
    <t>balans 31-12</t>
  </si>
  <si>
    <t>saldo</t>
  </si>
  <si>
    <t>ACTIVA</t>
  </si>
  <si>
    <t>VLOTTENDE ACTIVA</t>
  </si>
  <si>
    <t>Vorderingen</t>
  </si>
  <si>
    <t>Liquide middelen</t>
  </si>
  <si>
    <t>PASSIVA</t>
  </si>
  <si>
    <t>STICHTINGSVERMOGEN</t>
  </si>
  <si>
    <t>Algemene reserve</t>
  </si>
  <si>
    <t>KORTLOPENDE SCHULDEN</t>
  </si>
  <si>
    <t>Vooruitontvangen huur</t>
  </si>
  <si>
    <t>Overige vooruitontvangen bedragen</t>
  </si>
  <si>
    <t>€</t>
  </si>
  <si>
    <t>BALANS ( na resultaatbestemming)</t>
  </si>
  <si>
    <t>Fifelo</t>
  </si>
  <si>
    <t>website</t>
  </si>
  <si>
    <t>verzekeringen</t>
  </si>
  <si>
    <t>Kleine kasuitgaven</t>
  </si>
  <si>
    <t>advertentiekosten</t>
  </si>
  <si>
    <t>schonebak</t>
  </si>
  <si>
    <t>Containerschoonmaak</t>
  </si>
  <si>
    <t>Bibby</t>
  </si>
  <si>
    <t>schoonmaak</t>
  </si>
  <si>
    <t>Verzekeringen</t>
  </si>
  <si>
    <t>Advertentiekosten</t>
  </si>
  <si>
    <t>St. Kulturhus _slag om Borne</t>
  </si>
  <si>
    <t>Rabobank Rabofonds</t>
  </si>
  <si>
    <t>St Kringloop Borne</t>
  </si>
  <si>
    <t>Leo Club Oldenzaal</t>
  </si>
  <si>
    <t>St Groothuis Fonds</t>
  </si>
  <si>
    <t>St De Houtmaat</t>
  </si>
  <si>
    <t>Kosten 2021</t>
  </si>
  <si>
    <t>Kosten 2022</t>
  </si>
  <si>
    <t>Kosten 2023</t>
  </si>
  <si>
    <t>Kosten 2024</t>
  </si>
  <si>
    <t>Mutaties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</si>
</sst>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0" fillId="33" borderId="0" xfId="0" applyFill="1"/>
    <xf numFmtId="14" fontId="0" fillId="33" borderId="0" xfId="0" applyNumberFormat="1" applyFill="1"/>
    <xf numFmtId="1" fontId="0" fillId="33" borderId="0" xfId="0" applyNumberFormat="1" applyFill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0" xfId="0" applyNumberForma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16" fillId="0" borderId="0" xfId="0" applyFont="1"/>
    <xf numFmtId="0" fontId="0" fillId="0" borderId="10" xfId="0" applyBorder="1"/>
    <xf numFmtId="14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bruiker" refreshedDate="45667.740097685186" createdVersion="8" refreshedVersion="8" minRefreshableVersion="3" recordCount="166" xr:uid="{D09E3CC1-7365-456C-B1C5-857E0EB8CBA7}">
  <cacheSource type="worksheet">
    <worksheetSource ref="A1:M167" sheet="data"/>
  </cacheSource>
  <cacheFields count="13">
    <cacheField name="IBAN/BBAN" numFmtId="0">
      <sharedItems/>
    </cacheField>
    <cacheField name="Munt" numFmtId="0">
      <sharedItems/>
    </cacheField>
    <cacheField name="BIC" numFmtId="0">
      <sharedItems/>
    </cacheField>
    <cacheField name="Volgnr" numFmtId="0">
      <sharedItems containsSemiMixedTypes="0" containsString="0" containsNumber="1" containsInteger="1" minValue="30" maxValue="2077"/>
    </cacheField>
    <cacheField name="Datum" numFmtId="14">
      <sharedItems containsSemiMixedTypes="0" containsNonDate="0" containsDate="1" containsString="0" minDate="2024-01-01T00:00:00" maxDate="2025-01-01T00:00:00"/>
    </cacheField>
    <cacheField name="Maand" numFmtI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Rentedatum" numFmtId="14">
      <sharedItems containsSemiMixedTypes="0" containsNonDate="0" containsDate="1" containsString="0" minDate="2024-01-01T00:00:00" maxDate="2025-01-01T00:00:00"/>
    </cacheField>
    <cacheField name="Bedrag" numFmtId="0">
      <sharedItems containsSemiMixedTypes="0" containsString="0" containsNumber="1" minValue="-2500" maxValue="2573.0500000000002"/>
    </cacheField>
    <cacheField name="Saldo na trn" numFmtId="0">
      <sharedItems containsSemiMixedTypes="0" containsString="0" containsNumber="1" minValue="18.07" maxValue="25836.48"/>
    </cacheField>
    <cacheField name="Tegenrekening IBAN/BBAN" numFmtId="0">
      <sharedItems containsMixedTypes="1" containsNumber="1" containsInteger="1" minValue="999999" maxValue="11111111"/>
    </cacheField>
    <cacheField name="Naam tegenpartij" numFmtId="0">
      <sharedItems/>
    </cacheField>
    <cacheField name="Omschrijving-1" numFmtId="0">
      <sharedItems/>
    </cacheField>
    <cacheField name="kostensoort" numFmtId="0">
      <sharedItems count="19">
        <s v="huuropbrengsten"/>
        <s v="Rente"/>
        <s v="Energie"/>
        <s v="Solide"/>
        <s v="Website"/>
        <s v="huur Welbions"/>
        <s v="Verzekeringen"/>
        <s v="Ziggo"/>
        <s v="Kruisposten"/>
        <s v="Onderhoud"/>
        <s v="Was"/>
        <s v="Advertentiekosten"/>
        <s v="Water"/>
        <s v="Onkosten"/>
        <s v="WOZ"/>
        <s v="Fam Slag"/>
        <s v="Schoonmaak"/>
        <s v="Kleine kasuitgaven"/>
        <s v="Containerschoonmaa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s v="NL07RABO0103408525"/>
    <s v="EUR"/>
    <s v="RABONL2U"/>
    <n v="1920"/>
    <d v="2024-01-02T00:00:00"/>
    <x v="0"/>
    <d v="2024-01-02T00:00:00"/>
    <n v="1259.28"/>
    <n v="2631.7"/>
    <s v="NL70CITI2032329018"/>
    <s v="STICHTING MOLLIE PAYMENTS"/>
    <s v="REF T05755554.2401.01"/>
    <x v="0"/>
  </r>
  <r>
    <s v="NL07RABO0103408525"/>
    <s v="EUR"/>
    <s v="RABONL2U"/>
    <n v="1921"/>
    <d v="2024-01-03T00:00:00"/>
    <x v="0"/>
    <d v="2024-01-01T00:00:00"/>
    <n v="-16.579999999999998"/>
    <n v="2615.12"/>
    <n v="999999"/>
    <s v="Kosten"/>
    <s v="Periode 01-12-2023 t/m 31-12-2023"/>
    <x v="1"/>
  </r>
  <r>
    <s v="NL07RABO0103408525"/>
    <s v="EUR"/>
    <s v="RABONL2U"/>
    <n v="1922"/>
    <d v="2024-01-03T00:00:00"/>
    <x v="0"/>
    <d v="2024-01-03T00:00:00"/>
    <n v="-282"/>
    <n v="2333.12"/>
    <s v="NL15BNPA0227742397"/>
    <s v="Essent Retail Energie B.V"/>
    <s v="100622642927/KLANT 170191388 KNMRK 400011844/FACT 465384059857 DAT. 19122023/Termijn 282,00"/>
    <x v="2"/>
  </r>
  <r>
    <s v="NL07RABO0103408525"/>
    <s v="EUR"/>
    <s v="RABONL2U"/>
    <n v="1923"/>
    <d v="2024-01-04T00:00:00"/>
    <x v="0"/>
    <d v="2024-01-04T00:00:00"/>
    <n v="-48.4"/>
    <n v="2284.7199999999998"/>
    <s v="NL53INGB0676033873"/>
    <s v="Solide Facilitaire Diensten"/>
    <s v="Factuur 2023-1646 d.d, 30-11-2023 Stichting DOV"/>
    <x v="3"/>
  </r>
  <r>
    <s v="NL07RABO0103408525"/>
    <s v="EUR"/>
    <s v="RABONL2U"/>
    <n v="1924"/>
    <d v="2024-01-09T00:00:00"/>
    <x v="0"/>
    <d v="2024-01-09T00:00:00"/>
    <n v="-1155"/>
    <n v="1129.72"/>
    <s v="NL82RABO0317735950"/>
    <s v="J. Leijssenaar e.o."/>
    <s v="Restitutie huursom ivm annulering periode 18-05 tot 31-05-2024. Boekingsdatum 25-10-2022"/>
    <x v="0"/>
  </r>
  <r>
    <s v="NL07RABO0103408525"/>
    <s v="EUR"/>
    <s v="RABONL2U"/>
    <n v="1925"/>
    <d v="2024-01-10T00:00:00"/>
    <x v="0"/>
    <d v="2024-01-10T00:00:00"/>
    <n v="-29.04"/>
    <n v="1100.68"/>
    <s v="NL47RABO0152768971"/>
    <s v="Letteboer Automatisering"/>
    <s v="Factuur LABO2023-1613 Klantnr DB1039609 dd 27-12-2023"/>
    <x v="4"/>
  </r>
  <r>
    <s v="NL07RABO0103408525"/>
    <s v="EUR"/>
    <s v="RABONL2U"/>
    <n v="1926"/>
    <d v="2024-01-10T00:00:00"/>
    <x v="0"/>
    <d v="2024-01-10T00:00:00"/>
    <n v="-55"/>
    <n v="1045.68"/>
    <s v="NL26INGB0001474922"/>
    <s v="W. van 't Hof en/of K.H. Toet"/>
    <s v="Restitutie teveel betaalde boekings- en schoonmaakkosten Reservering 672022 en 682022,"/>
    <x v="0"/>
  </r>
  <r>
    <s v="NL07RABO0103408525"/>
    <s v="EUR"/>
    <s v="RABONL2U"/>
    <n v="1927"/>
    <d v="2024-01-11T00:00:00"/>
    <x v="0"/>
    <d v="2024-01-11T00:00:00"/>
    <n v="-658.56"/>
    <n v="387.12"/>
    <s v="NL74INGB0674212320"/>
    <s v="Stichting Welbions"/>
    <s v="Incasso  Huur Huur: 01-01-2024 tot 01-02-2024"/>
    <x v="5"/>
  </r>
  <r>
    <s v="NL07RABO0103408525"/>
    <s v="EUR"/>
    <s v="RABONL2U"/>
    <n v="1928"/>
    <d v="2024-01-16T00:00:00"/>
    <x v="0"/>
    <d v="2024-01-16T00:00:00"/>
    <n v="-127.05"/>
    <n v="260.07"/>
    <s v="NL39RABO0354604678"/>
    <s v="Fifelo BV"/>
    <s v="Factuur FABO2024-0001 Klantnummer FI10061"/>
    <x v="4"/>
  </r>
  <r>
    <s v="NL07RABO0103408525"/>
    <s v="EUR"/>
    <s v="RABONL2U"/>
    <n v="1929"/>
    <d v="2024-01-16T00:00:00"/>
    <x v="0"/>
    <d v="2024-01-16T00:00:00"/>
    <n v="-242"/>
    <n v="18.07"/>
    <s v="NL53INGB0676033873"/>
    <s v="Bibby Financial Services B.V."/>
    <s v="Factuur 2023-1309 d.d, 30-09-2023 en 2023-1489 d.d. 31-10-2023 Solide Fac. Diensten Stichting DOV"/>
    <x v="3"/>
  </r>
  <r>
    <s v="NL07RABO0103408525"/>
    <s v="EUR"/>
    <s v="RABONL2U"/>
    <n v="1930"/>
    <d v="2024-01-16T00:00:00"/>
    <x v="0"/>
    <d v="2024-01-16T00:00:00"/>
    <n v="1259.32"/>
    <n v="1277.3900000000001"/>
    <s v="NL70CITI2032329018"/>
    <s v="STICHTING MOLLIE PAYMENTS"/>
    <s v="REF T05755554.2401.02"/>
    <x v="0"/>
  </r>
  <r>
    <s v="NL07RABO0103408525"/>
    <s v="EUR"/>
    <s v="RABONL2U"/>
    <n v="1931"/>
    <d v="2024-01-16T00:00:00"/>
    <x v="0"/>
    <d v="2024-01-16T00:00:00"/>
    <n v="-423.4"/>
    <n v="853.99"/>
    <s v="NL54RABO0300002041"/>
    <s v="Quintes"/>
    <s v="Rel.nr. 04219426 Kenmerk: 09167790"/>
    <x v="6"/>
  </r>
  <r>
    <s v="NL07RABO0103408525"/>
    <s v="EUR"/>
    <s v="RABONL2U"/>
    <n v="1932"/>
    <d v="2024-01-19T00:00:00"/>
    <x v="0"/>
    <d v="2024-01-19T00:00:00"/>
    <n v="-79.86"/>
    <n v="774.13"/>
    <s v="NL98INGB0000845745"/>
    <s v="ZIGGO SERVICES BV"/>
    <s v="Klant Nr 14725782/383455541 Januari Factuur Nr 315290365131 zie ziggo.nl/mijnziggo"/>
    <x v="7"/>
  </r>
  <r>
    <s v="NL07RABO0103408525"/>
    <s v="EUR"/>
    <s v="RABONL2U"/>
    <n v="1933"/>
    <d v="2024-01-26T00:00:00"/>
    <x v="0"/>
    <d v="2024-01-26T00:00:00"/>
    <n v="145.19999999999999"/>
    <n v="919.33"/>
    <s v="NL62HSBC2038386293"/>
    <s v="BIBBY FINANCIAL SERVICES BV"/>
    <s v="BIBBY REFUND ST. DREMPELLOOS OP VAKANTIE FACTUUR 2023-1489 STICHTING DOV"/>
    <x v="3"/>
  </r>
  <r>
    <s v="NL07RABO0103408525"/>
    <s v="EUR"/>
    <s v="RABONL2U"/>
    <n v="1934"/>
    <d v="2024-01-26T00:00:00"/>
    <x v="0"/>
    <d v="2024-01-26T00:00:00"/>
    <n v="48.4"/>
    <n v="967.73"/>
    <s v="NL62HSBC2038386293"/>
    <s v="BIBBY FINANCIAL SERVICES BV"/>
    <s v="BIBBY REFUND ST. DREMPELLOOS OP VAKANTIE FACTUUR 2023-0773 TBV SOLIDEFACILITAIRE DIENSTEN"/>
    <x v="3"/>
  </r>
  <r>
    <s v="NL07RABO0103408525"/>
    <s v="EUR"/>
    <s v="RABONL2U"/>
    <n v="1935"/>
    <d v="2024-01-30T00:00:00"/>
    <x v="0"/>
    <d v="2024-01-30T00:00:00"/>
    <n v="504.64"/>
    <n v="1472.37"/>
    <s v="NL70CITI2032329018"/>
    <s v="STICHTING MOLLIE PAYMENTS"/>
    <s v="REF T05755554.2401.03"/>
    <x v="0"/>
  </r>
  <r>
    <s v="NL07RABO0103408525"/>
    <s v="EUR"/>
    <s v="RABONL2U"/>
    <n v="1936"/>
    <d v="2024-02-01T00:00:00"/>
    <x v="1"/>
    <d v="2024-02-01T00:00:00"/>
    <n v="2500"/>
    <n v="3972.37"/>
    <s v="NL84RABO3292282721"/>
    <s v="St. Drempelloos op vakantie"/>
    <s v="Interne overboeking"/>
    <x v="8"/>
  </r>
  <r>
    <s v="NL07RABO0103408525"/>
    <s v="EUR"/>
    <s v="RABONL2U"/>
    <n v="1937"/>
    <d v="2024-02-01T00:00:00"/>
    <x v="1"/>
    <d v="2024-02-01T00:00:00"/>
    <n v="-2398"/>
    <n v="1574.37"/>
    <s v="NL70RABO0313300453"/>
    <s v="Ter Horst Schildersbedrijf BV"/>
    <s v="factuurnummer 24.023 dd 25-01-2024 DOV"/>
    <x v="9"/>
  </r>
  <r>
    <s v="NL07RABO0103408525"/>
    <s v="EUR"/>
    <s v="RABONL2U"/>
    <n v="1938"/>
    <d v="2024-02-02T00:00:00"/>
    <x v="1"/>
    <d v="2024-02-01T00:00:00"/>
    <n v="-17"/>
    <n v="1557.37"/>
    <n v="999999"/>
    <s v="Kosten"/>
    <s v="Periode 01-01-2024 t/m 31-01-2024"/>
    <x v="1"/>
  </r>
  <r>
    <s v="NL07RABO0103408525"/>
    <s v="EUR"/>
    <s v="RABONL2U"/>
    <n v="1939"/>
    <d v="2024-02-02T00:00:00"/>
    <x v="1"/>
    <d v="2024-02-02T00:00:00"/>
    <n v="-282"/>
    <n v="1275.3699999999999"/>
    <s v="NL15BNPA0227742397"/>
    <s v="Essent Retail Energie B.V"/>
    <s v="100272419678/KLANT 170191388 KNMRK 400011844/FACT 465631931890 DAT. 19012024/Termijn 282,00"/>
    <x v="2"/>
  </r>
  <r>
    <s v="NL07RABO0103408525"/>
    <s v="EUR"/>
    <s v="RABONL2U"/>
    <n v="1940"/>
    <d v="2024-02-12T00:00:00"/>
    <x v="1"/>
    <d v="2024-02-12T00:00:00"/>
    <n v="-25.98"/>
    <n v="1249.3900000000001"/>
    <s v="NL15RABO0156397250"/>
    <s v="Peter Korf Stomerij Wasserij"/>
    <s v="Betaling factuur 2024-0064 dd 31-01-2024 klantnummer 21128"/>
    <x v="10"/>
  </r>
  <r>
    <s v="NL07RABO0103408525"/>
    <s v="EUR"/>
    <s v="RABONL2U"/>
    <n v="1941"/>
    <d v="2024-02-12T00:00:00"/>
    <x v="1"/>
    <d v="2024-02-12T00:00:00"/>
    <n v="-29.04"/>
    <n v="1220.3499999999999"/>
    <s v="NL47RABO0152768971"/>
    <s v="Letteboer Automatisering"/>
    <s v="Factuur LABO2024-0506 Klantnr DB1039609 dd 29-01-2024"/>
    <x v="4"/>
  </r>
  <r>
    <s v="NL07RABO0103408525"/>
    <s v="EUR"/>
    <s v="RABONL2U"/>
    <n v="1942"/>
    <d v="2024-02-12T00:00:00"/>
    <x v="1"/>
    <d v="2024-02-12T00:00:00"/>
    <n v="-658.56"/>
    <n v="561.79"/>
    <s v="NL74INGB0674212320"/>
    <s v="Stichting Welbions"/>
    <s v="Incasso  Huur Huur: 01-02-2024 tot 01-03-2024"/>
    <x v="5"/>
  </r>
  <r>
    <s v="NL07RABO0103408525"/>
    <s v="EUR"/>
    <s v="RABONL2U"/>
    <n v="1943"/>
    <d v="2024-02-13T00:00:00"/>
    <x v="1"/>
    <d v="2024-02-13T00:00:00"/>
    <n v="-117.37"/>
    <n v="444.42"/>
    <s v="NL26DEUT7025536873"/>
    <s v="Aangepaste Vakantie Gids via Mollie"/>
    <s v="Order 2024-0000-0087"/>
    <x v="11"/>
  </r>
  <r>
    <s v="NL07RABO0103408525"/>
    <s v="EUR"/>
    <s v="RABONL2U"/>
    <n v="1944"/>
    <d v="2024-02-17T00:00:00"/>
    <x v="1"/>
    <d v="2024-02-17T00:00:00"/>
    <n v="2000"/>
    <n v="2444.42"/>
    <s v="NL84RABO3292282721"/>
    <s v="St. Drempelloos op vakantie"/>
    <s v="Interne overboeking"/>
    <x v="8"/>
  </r>
  <r>
    <s v="NL07RABO0103408525"/>
    <s v="EUR"/>
    <s v="RABONL2U"/>
    <n v="1945"/>
    <d v="2024-02-20T00:00:00"/>
    <x v="1"/>
    <d v="2024-02-20T00:00:00"/>
    <n v="-79.86"/>
    <n v="2364.56"/>
    <s v="NL98INGB0000845745"/>
    <s v="ZIGGO SERVICES BV"/>
    <s v="Klant Nr 14725782/383455541 Februari Factuur Nr 315298272499 zie ziggo.nl/mijnziggo"/>
    <x v="7"/>
  </r>
  <r>
    <s v="NL07RABO0103408525"/>
    <s v="EUR"/>
    <s v="RABONL2U"/>
    <n v="1946"/>
    <d v="2024-02-20T00:00:00"/>
    <x v="1"/>
    <d v="2024-02-20T00:00:00"/>
    <n v="1374.67"/>
    <n v="3739.23"/>
    <s v="NL70CITI2032329018"/>
    <s v="STICHTING MOLLIE PAYMENTS"/>
    <s v="REF T05755554.2402.01"/>
    <x v="0"/>
  </r>
  <r>
    <s v="NL07RABO0103408525"/>
    <s v="EUR"/>
    <s v="RABONL2U"/>
    <n v="1947"/>
    <d v="2024-02-22T00:00:00"/>
    <x v="1"/>
    <d v="2024-02-22T00:00:00"/>
    <n v="-44.04"/>
    <n v="3695.19"/>
    <s v="NL94INGB0000869000"/>
    <s v="Vitens NV"/>
    <s v="Klantnummer 1011106571 Factuurnummer 131300323139 dd 07-02-2024"/>
    <x v="12"/>
  </r>
  <r>
    <s v="NL07RABO0103408525"/>
    <s v="EUR"/>
    <s v="RABONL2U"/>
    <n v="1948"/>
    <d v="2024-02-23T00:00:00"/>
    <x v="1"/>
    <d v="2024-02-23T00:00:00"/>
    <n v="-2250.25"/>
    <n v="1444.94"/>
    <s v="NL94RABO0365975095"/>
    <s v="Wiggers Parket"/>
    <s v="Factuur 09-02-2024 Parket schuren"/>
    <x v="9"/>
  </r>
  <r>
    <s v="NL07RABO0103408525"/>
    <s v="EUR"/>
    <s v="RABONL2U"/>
    <n v="1949"/>
    <d v="2024-03-02T00:00:00"/>
    <x v="2"/>
    <d v="2024-03-01T00:00:00"/>
    <n v="-16.02"/>
    <n v="1428.92"/>
    <n v="999999"/>
    <s v="Kosten"/>
    <s v="Periode 01-02-2024 t/m 29-02-2024"/>
    <x v="1"/>
  </r>
  <r>
    <s v="NL07RABO0103408525"/>
    <s v="EUR"/>
    <s v="RABONL2U"/>
    <n v="1950"/>
    <d v="2024-03-05T00:00:00"/>
    <x v="2"/>
    <d v="2024-03-05T00:00:00"/>
    <n v="-282"/>
    <n v="1146.92"/>
    <s v="NL15BNPA0227742397"/>
    <s v="Essent Retail Energie B.V"/>
    <s v="100692568459/KLANT 170191388 KNMRK 400011844/FACT 465651755045 DAT. 19022024/Termijn 282,00"/>
    <x v="2"/>
  </r>
  <r>
    <s v="NL07RABO0103408525"/>
    <s v="EUR"/>
    <s v="RABONL2U"/>
    <n v="1951"/>
    <d v="2024-03-05T00:00:00"/>
    <x v="2"/>
    <d v="2024-03-05T00:00:00"/>
    <n v="1325.19"/>
    <n v="2472.11"/>
    <s v="NL70CITI2032329018"/>
    <s v="STICHTING MOLLIE PAYMENTS"/>
    <s v="REF T05755554.2403.01"/>
    <x v="0"/>
  </r>
  <r>
    <s v="NL07RABO0103408525"/>
    <s v="EUR"/>
    <s v="RABONL2U"/>
    <n v="1952"/>
    <d v="2024-03-05T00:00:00"/>
    <x v="2"/>
    <d v="2024-03-05T00:00:00"/>
    <n v="-108.4"/>
    <n v="2363.71"/>
    <s v="NL62INGB0002423322"/>
    <s v="A.F.A. Muller"/>
    <s v="Vergoeding kosten traktatie en donatie personeelspot Keizer Stoffeert."/>
    <x v="13"/>
  </r>
  <r>
    <s v="NL07RABO0103408525"/>
    <s v="EUR"/>
    <s v="RABONL2U"/>
    <n v="1953"/>
    <d v="2024-03-05T00:00:00"/>
    <x v="2"/>
    <d v="2024-03-05T00:00:00"/>
    <n v="-29.04"/>
    <n v="2334.67"/>
    <s v="NL47RABO0152768971"/>
    <s v="Letteboer Automatisering"/>
    <s v="Factuur LABO2024-0624 Klantnr DB1039609 dd 27-02-2024"/>
    <x v="4"/>
  </r>
  <r>
    <s v="NL07RABO0103408525"/>
    <s v="EUR"/>
    <s v="RABONL2U"/>
    <n v="1954"/>
    <d v="2024-03-05T00:00:00"/>
    <x v="2"/>
    <d v="2024-03-05T00:00:00"/>
    <n v="-199.65"/>
    <n v="2135.02"/>
    <s v="NL39RABO0354604678"/>
    <s v="Fifelo BV"/>
    <s v="Factuur FABO2024-0009 Klantnummer FI10061 dd 27-02-2024"/>
    <x v="4"/>
  </r>
  <r>
    <s v="NL07RABO0103408525"/>
    <s v="EUR"/>
    <s v="RABONL2U"/>
    <n v="1955"/>
    <d v="2024-03-11T00:00:00"/>
    <x v="2"/>
    <d v="2024-03-11T00:00:00"/>
    <n v="-658.56"/>
    <n v="1476.46"/>
    <s v="NL74INGB0674212320"/>
    <s v="Stichting Welbions"/>
    <s v="Incasso  Huur Huur: 01-03-2024 tot 01-04-2024"/>
    <x v="5"/>
  </r>
  <r>
    <s v="NL07RABO0103408525"/>
    <s v="EUR"/>
    <s v="RABONL2U"/>
    <n v="1956"/>
    <d v="2024-03-13T00:00:00"/>
    <x v="2"/>
    <d v="2024-03-13T00:00:00"/>
    <n v="-252.5"/>
    <n v="1223.96"/>
    <s v="NL83INGB0000763177"/>
    <s v="C.N.A. Boenders"/>
    <s v="Coulancevergoeding ivm annulering boeking vakantiewoning 15 tm 18 maart 2024"/>
    <x v="0"/>
  </r>
  <r>
    <s v="NL07RABO0103408525"/>
    <s v="EUR"/>
    <s v="RABONL2U"/>
    <n v="1957"/>
    <d v="2024-03-13T00:00:00"/>
    <x v="2"/>
    <d v="2024-03-13T00:00:00"/>
    <n v="1500"/>
    <n v="2723.96"/>
    <s v="NL84RABO3292282721"/>
    <s v="St. Drempelloos op vakantie"/>
    <s v="Interne overboeking"/>
    <x v="8"/>
  </r>
  <r>
    <s v="NL07RABO0103408525"/>
    <s v="EUR"/>
    <s v="RABONL2U"/>
    <n v="1958"/>
    <d v="2024-03-13T00:00:00"/>
    <x v="2"/>
    <d v="2024-03-13T00:00:00"/>
    <n v="-1495"/>
    <n v="1228.96"/>
    <s v="NL11RABO0309457114"/>
    <s v="Woninginrichting De Boer Borne V.O.F."/>
    <s v="Factuurnummer. 1112024 dd 09-03-2024"/>
    <x v="9"/>
  </r>
  <r>
    <s v="NL07RABO0103408525"/>
    <s v="EUR"/>
    <s v="RABONL2U"/>
    <n v="1959"/>
    <d v="2024-03-20T00:00:00"/>
    <x v="2"/>
    <d v="2024-03-20T00:00:00"/>
    <n v="-84.04"/>
    <n v="1144.92"/>
    <s v="NL98INGB0000845745"/>
    <s v="ZIGGO SERVICES BV"/>
    <s v="Klant Nr 14725782/383455541 Maart Factuur Nr 315306081283 zie ziggo.nl/mijnziggo"/>
    <x v="7"/>
  </r>
  <r>
    <s v="NL07RABO0103408525"/>
    <s v="EUR"/>
    <s v="RABONL2U"/>
    <n v="1960"/>
    <d v="2024-04-02T00:00:00"/>
    <x v="3"/>
    <d v="2024-04-02T00:00:00"/>
    <n v="-132.69999999999999"/>
    <n v="1012.22"/>
    <s v="NL13ABNA0431169497"/>
    <s v="Guldmann"/>
    <s v="Factuurnummer 239302973 Klantnummer 11111815 d.d. 15-09-2023"/>
    <x v="9"/>
  </r>
  <r>
    <s v="NL07RABO0103408525"/>
    <s v="EUR"/>
    <s v="RABONL2U"/>
    <n v="1961"/>
    <d v="2024-04-03T00:00:00"/>
    <x v="3"/>
    <d v="2024-04-01T00:00:00"/>
    <n v="-15.71"/>
    <n v="996.51"/>
    <n v="999999"/>
    <s v="Kosten"/>
    <s v="Periode 01-03-2024 t/m 31-03-2024"/>
    <x v="1"/>
  </r>
  <r>
    <s v="NL07RABO0103408525"/>
    <s v="EUR"/>
    <s v="RABONL2U"/>
    <n v="1962"/>
    <d v="2024-04-03T00:00:00"/>
    <x v="3"/>
    <d v="2024-04-03T00:00:00"/>
    <n v="-282"/>
    <n v="714.51"/>
    <s v="NL15BNPA0227742397"/>
    <s v="Essent Retail Energie B.V"/>
    <s v="100542706374/KLANT 170191388 KNMRK 400011844/FACT 465562787560 DAT. 19032024/Termijn 282,00"/>
    <x v="2"/>
  </r>
  <r>
    <s v="NL07RABO0103408525"/>
    <s v="EUR"/>
    <s v="RABONL2U"/>
    <n v="1963"/>
    <d v="2024-04-10T00:00:00"/>
    <x v="3"/>
    <d v="2024-04-10T00:00:00"/>
    <n v="-29.04"/>
    <n v="685.47"/>
    <s v="NL47RABO0152768971"/>
    <s v="Letteboer Automatisering"/>
    <s v="Factuur LABO2024-0737 Klantnr DB1039609 dd 27-03-2024"/>
    <x v="4"/>
  </r>
  <r>
    <s v="NL07RABO0103408525"/>
    <s v="EUR"/>
    <s v="RABONL2U"/>
    <n v="1964"/>
    <d v="2024-04-11T00:00:00"/>
    <x v="3"/>
    <d v="2024-04-11T00:00:00"/>
    <n v="-658.56"/>
    <n v="26.91"/>
    <s v="NL74INGB0674212320"/>
    <s v="Stichting Welbions"/>
    <s v="Incasso  Huur Huur: 01-04-2024 tot 01-05-2024"/>
    <x v="5"/>
  </r>
  <r>
    <s v="NL07RABO0103408525"/>
    <s v="EUR"/>
    <s v="RABONL2U"/>
    <n v="1965"/>
    <d v="2024-04-11T00:00:00"/>
    <x v="3"/>
    <d v="2024-04-11T00:00:00"/>
    <n v="1500"/>
    <n v="1526.91"/>
    <s v="NL84RABO3292282721"/>
    <s v="St. Drempelloos op vakantie"/>
    <s v="Interne overboeking"/>
    <x v="8"/>
  </r>
  <r>
    <s v="NL07RABO0103408525"/>
    <s v="EUR"/>
    <s v="RABONL2U"/>
    <n v="1966"/>
    <d v="2024-04-11T00:00:00"/>
    <x v="3"/>
    <d v="2024-04-11T00:00:00"/>
    <n v="-14.25"/>
    <n v="1512.66"/>
    <s v="NL62INGB0002423322"/>
    <s v="A.F.A. Muller"/>
    <s v="Vergoeding kosten Zuivelhoeve t.b.v. Herman Slag d.d. 09-04-2024"/>
    <x v="13"/>
  </r>
  <r>
    <s v="NL07RABO0103408525"/>
    <s v="EUR"/>
    <s v="RABONL2U"/>
    <n v="1967"/>
    <d v="2024-04-12T00:00:00"/>
    <x v="3"/>
    <d v="2024-04-12T00:00:00"/>
    <n v="21.98"/>
    <n v="1534.64"/>
    <s v="NL94INGB0000869000"/>
    <s v="Vitens NV"/>
    <s v="Factuurnr 114800054650, Klantnr 1011106571 BTW 0,00, 7622 LE 24, 27.03.2024, Periodeafrekening"/>
    <x v="12"/>
  </r>
  <r>
    <s v="NL07RABO0103408525"/>
    <s v="EUR"/>
    <s v="RABONL2U"/>
    <n v="1968"/>
    <d v="2024-04-19T00:00:00"/>
    <x v="3"/>
    <d v="2024-04-19T00:00:00"/>
    <n v="-86.81"/>
    <n v="1447.83"/>
    <s v="NL98INGB0000845745"/>
    <s v="ZIGGO SERVICES BV"/>
    <s v="Klant Nr 14725782/383455541 April Factuur Nr 315313743193 zie ziggo.nl/mijnziggo"/>
    <x v="7"/>
  </r>
  <r>
    <s v="NL07RABO0103408525"/>
    <s v="EUR"/>
    <s v="RABONL2U"/>
    <n v="1969"/>
    <d v="2024-04-24T00:00:00"/>
    <x v="3"/>
    <d v="2024-04-24T00:00:00"/>
    <n v="-45.38"/>
    <n v="1402.45"/>
    <s v="NL39RABO0354604678"/>
    <s v="Fifelo BV"/>
    <s v="Factuur FABO2024-0017 Klantnummer FI10061 dd 10-04-2024"/>
    <x v="4"/>
  </r>
  <r>
    <s v="NL07RABO0103408525"/>
    <s v="EUR"/>
    <s v="RABONL2U"/>
    <n v="1970"/>
    <d v="2024-04-30T00:00:00"/>
    <x v="3"/>
    <d v="2024-04-30T00:00:00"/>
    <n v="-213.6"/>
    <n v="1188.8499999999999"/>
    <s v="NL82DEUT0319804615"/>
    <s v="GBLT"/>
    <s v="Aanslagnummer 100864594 dd 15-02-2024"/>
    <x v="14"/>
  </r>
  <r>
    <s v="NL07RABO0103408525"/>
    <s v="EUR"/>
    <s v="RABONL2U"/>
    <n v="1971"/>
    <d v="2024-04-30T00:00:00"/>
    <x v="3"/>
    <d v="2024-04-30T00:00:00"/>
    <n v="-341.18"/>
    <n v="847.67"/>
    <s v="NL72BNGH0285141228"/>
    <s v="GEM BELASTINGKANT TWENTE"/>
    <s v="aanslagnr 35765481 klantnummer 3754457 jaar 2024 dd 18-02-2024"/>
    <x v="14"/>
  </r>
  <r>
    <s v="NL07RABO0103408525"/>
    <s v="EUR"/>
    <s v="RABONL2U"/>
    <n v="1972"/>
    <d v="2024-05-01T00:00:00"/>
    <x v="4"/>
    <d v="2024-05-01T00:00:00"/>
    <n v="-173.07"/>
    <n v="674.6"/>
    <s v="NL82DEUT0319804615"/>
    <s v="GBLT"/>
    <s v="Aanslagnummer 99376968 dd 23-04-2024"/>
    <x v="14"/>
  </r>
  <r>
    <s v="NL07RABO0103408525"/>
    <s v="EUR"/>
    <s v="RABONL2U"/>
    <n v="1973"/>
    <d v="2024-05-03T00:00:00"/>
    <x v="4"/>
    <d v="2024-05-01T00:00:00"/>
    <n v="-15.92"/>
    <n v="658.68"/>
    <n v="999999"/>
    <s v="Kosten"/>
    <s v="Periode 01-04-2024 t/m 30-04-2024"/>
    <x v="1"/>
  </r>
  <r>
    <s v="NL07RABO0103408525"/>
    <s v="EUR"/>
    <s v="RABONL2U"/>
    <n v="1974"/>
    <d v="2024-05-03T00:00:00"/>
    <x v="4"/>
    <d v="2024-05-03T00:00:00"/>
    <n v="-282"/>
    <n v="376.68"/>
    <s v="NL15BNPA0227742397"/>
    <s v="Essent Retail Energie B.V"/>
    <s v="100672604858/KLANT 170191388 KNMRK 400011844/FACT 465622111191 DAT. 19042024/Termijn 282,00"/>
    <x v="2"/>
  </r>
  <r>
    <s v="NL07RABO0103408525"/>
    <s v="EUR"/>
    <s v="RABONL2U"/>
    <n v="1975"/>
    <d v="2024-05-03T00:00:00"/>
    <x v="4"/>
    <d v="2024-05-03T00:00:00"/>
    <n v="-100"/>
    <n v="276.68"/>
    <s v="NL61INGB0003444653"/>
    <s v="H.J.B. Slag"/>
    <s v="Beheerdersvergoeding C. Boenders 26-04 tm. 03-05-2024"/>
    <x v="15"/>
  </r>
  <r>
    <s v="NL07RABO0103408525"/>
    <s v="EUR"/>
    <s v="RABONL2U"/>
    <n v="1976"/>
    <d v="2024-05-03T00:00:00"/>
    <x v="4"/>
    <d v="2024-05-03T00:00:00"/>
    <n v="2000"/>
    <n v="2276.6799999999998"/>
    <s v="NL84RABO3292282721"/>
    <s v="St. Drempelloos op vakantie"/>
    <s v="Interne overboeking"/>
    <x v="8"/>
  </r>
  <r>
    <s v="NL07RABO0103408525"/>
    <s v="EUR"/>
    <s v="RABONL2U"/>
    <n v="1977"/>
    <d v="2024-05-10T00:00:00"/>
    <x v="4"/>
    <d v="2024-05-10T00:00:00"/>
    <n v="-100"/>
    <n v="2176.6799999999998"/>
    <s v="NL61INGB0003444653"/>
    <s v="H.J.B. Slag"/>
    <s v="Beheerdersvergoeding G.E. Driessen 03-05 tm. 10-05-2024"/>
    <x v="15"/>
  </r>
  <r>
    <s v="NL07RABO0103408525"/>
    <s v="EUR"/>
    <s v="RABONL2U"/>
    <n v="1978"/>
    <d v="2024-05-12T00:00:00"/>
    <x v="4"/>
    <d v="2024-05-12T00:00:00"/>
    <n v="-29.04"/>
    <n v="2147.64"/>
    <s v="NL47RABO0152768971"/>
    <s v="Letteboer Automatisering"/>
    <s v="Factuur LABO2024-00847 Klantnr DB1039609 dd 28-04-2024"/>
    <x v="4"/>
  </r>
  <r>
    <s v="NL07RABO0103408525"/>
    <s v="EUR"/>
    <s v="RABONL2U"/>
    <n v="1979"/>
    <d v="2024-05-12T00:00:00"/>
    <x v="4"/>
    <d v="2024-05-12T00:00:00"/>
    <n v="-181.5"/>
    <n v="1966.14"/>
    <s v="NL39RABO0354604678"/>
    <s v="Fifelo BV"/>
    <s v="Factuur FABO2024-0029 Klantnummer FI10061 dd 29-04-2024"/>
    <x v="4"/>
  </r>
  <r>
    <s v="NL07RABO0103408525"/>
    <s v="EUR"/>
    <s v="RABONL2U"/>
    <n v="1980"/>
    <d v="2024-05-13T00:00:00"/>
    <x v="4"/>
    <d v="2024-05-13T00:00:00"/>
    <n v="-321.93"/>
    <n v="1644.21"/>
    <s v="NL36RABO0154608386"/>
    <s v="Profics Schoonmaakorganisatie B.V."/>
    <s v="Factuurnummer. 240359 Deb.nr. 21172 d.d. 29-04-2024"/>
    <x v="16"/>
  </r>
  <r>
    <s v="NL07RABO0103408525"/>
    <s v="EUR"/>
    <s v="RABONL2U"/>
    <n v="1981"/>
    <d v="2024-05-13T00:00:00"/>
    <x v="4"/>
    <d v="2024-05-13T00:00:00"/>
    <n v="-658.56"/>
    <n v="985.65"/>
    <s v="NL74INGB0674212320"/>
    <s v="Stichting Welbions"/>
    <s v="Incasso  Huur Huur: 01-05-2024 tot 01-06-2024"/>
    <x v="5"/>
  </r>
  <r>
    <s v="NL07RABO0103408525"/>
    <s v="EUR"/>
    <s v="RABONL2U"/>
    <n v="1982"/>
    <d v="2024-05-14T00:00:00"/>
    <x v="4"/>
    <d v="2024-05-14T00:00:00"/>
    <n v="704.64"/>
    <n v="1690.29"/>
    <s v="NL70CITI2032329018"/>
    <s v="STICHTING MOLLIE PAYMENTS"/>
    <s v="REF T05755554.2405.01"/>
    <x v="0"/>
  </r>
  <r>
    <s v="NL07RABO0103408525"/>
    <s v="EUR"/>
    <s v="RABONL2U"/>
    <n v="1983"/>
    <d v="2024-05-20T00:00:00"/>
    <x v="4"/>
    <d v="2024-05-20T00:00:00"/>
    <n v="-86.81"/>
    <n v="1603.48"/>
    <s v="NL98INGB0000845745"/>
    <s v="ZIGGO SERVICES BV"/>
    <s v="Klant Nr 14725782/383455541 Mei Factuur Nr 315322127854 zie ziggo.nl/mijnziggo"/>
    <x v="7"/>
  </r>
  <r>
    <s v="NL07RABO0103408525"/>
    <s v="EUR"/>
    <s v="RABONL2U"/>
    <n v="1984"/>
    <d v="2024-05-21T00:00:00"/>
    <x v="4"/>
    <d v="2024-05-21T00:00:00"/>
    <n v="-15"/>
    <n v="1588.48"/>
    <s v="NL94INGB0000869000"/>
    <s v="Vitens NV"/>
    <s v="Klantnummer 1011106571 Factuurnummer 133000496908 dd 06-05-2024"/>
    <x v="12"/>
  </r>
  <r>
    <s v="NL07RABO0103408525"/>
    <s v="EUR"/>
    <s v="RABONL2U"/>
    <n v="1985"/>
    <d v="2024-05-25T00:00:00"/>
    <x v="4"/>
    <d v="2024-05-25T00:00:00"/>
    <n v="-200"/>
    <n v="1388.48"/>
    <n v="11111111"/>
    <s v="OUDE HENGELOSEWEG 36 BORNE"/>
    <s v="Geldautomaat 15:23 pasnr. 032"/>
    <x v="17"/>
  </r>
  <r>
    <s v="NL07RABO0103408525"/>
    <s v="EUR"/>
    <s v="RABONL2U"/>
    <n v="1986"/>
    <d v="2024-05-27T00:00:00"/>
    <x v="4"/>
    <d v="2024-05-27T00:00:00"/>
    <n v="-150"/>
    <n v="1238.48"/>
    <s v="NL61INGB0003444653"/>
    <s v="H.J.B. Slag"/>
    <s v="Beheerdersvergoeding Fam. Bode 10-05 tm. 24-05-2024"/>
    <x v="15"/>
  </r>
  <r>
    <s v="NL07RABO0103408525"/>
    <s v="EUR"/>
    <s v="RABONL2U"/>
    <n v="1987"/>
    <d v="2024-05-29T00:00:00"/>
    <x v="4"/>
    <d v="2024-05-29T00:00:00"/>
    <n v="-362.5"/>
    <n v="875.98"/>
    <s v="NL34RABO0393358305"/>
    <s v="T.G. van 't Erve en/of S. van 't Erve-Westendorp"/>
    <s v="Coulanceuitkering ivm geannuleerde reis 24-05 tm 31-05-2024"/>
    <x v="0"/>
  </r>
  <r>
    <s v="NL07RABO0103408525"/>
    <s v="EUR"/>
    <s v="RABONL2U"/>
    <n v="1988"/>
    <d v="2024-06-03T00:00:00"/>
    <x v="5"/>
    <d v="2024-06-03T00:00:00"/>
    <n v="-114.95"/>
    <n v="761.03"/>
    <s v="NL32INGB0652025102"/>
    <s v="Keukenhuys Twente"/>
    <s v="Factuurnummer 20240155 Klantnummer 0475 d.d. 30-05-2024"/>
    <x v="9"/>
  </r>
  <r>
    <s v="NL07RABO0103408525"/>
    <s v="EUR"/>
    <s v="RABONL2U"/>
    <n v="1989"/>
    <d v="2024-06-04T00:00:00"/>
    <x v="5"/>
    <d v="2024-06-01T00:00:00"/>
    <n v="-17.43"/>
    <n v="743.6"/>
    <n v="999999"/>
    <s v="Kosten"/>
    <s v="Periode 01-05-2024 t/m 31-05-2024"/>
    <x v="1"/>
  </r>
  <r>
    <s v="NL07RABO0103408525"/>
    <s v="EUR"/>
    <s v="RABONL2U"/>
    <n v="1990"/>
    <d v="2024-06-05T00:00:00"/>
    <x v="5"/>
    <d v="2024-06-05T00:00:00"/>
    <n v="-282"/>
    <n v="461.6"/>
    <s v="NL15BNPA0227742397"/>
    <s v="Essent Retail Energie B.V"/>
    <s v="100512707837/KLANT 170191388 KNMRK 400011844/FACT 465384236230 DAT. 19052024/Termijn 282,00"/>
    <x v="2"/>
  </r>
  <r>
    <s v="NL07RABO0103408525"/>
    <s v="EUR"/>
    <s v="RABONL2U"/>
    <n v="1991"/>
    <d v="2024-06-09T00:00:00"/>
    <x v="5"/>
    <d v="2024-06-09T00:00:00"/>
    <n v="-70.790000000000006"/>
    <n v="390.81"/>
    <s v="NL61INGB0003444653"/>
    <s v="H.J.B. Slag"/>
    <s v="Factuur Makro d.d. 04-06-2024 inz. kussens etc."/>
    <x v="15"/>
  </r>
  <r>
    <s v="NL07RABO0103408525"/>
    <s v="EUR"/>
    <s v="RABONL2U"/>
    <n v="1992"/>
    <d v="2024-06-09T00:00:00"/>
    <x v="5"/>
    <d v="2024-06-09T00:00:00"/>
    <n v="1000"/>
    <n v="1390.81"/>
    <s v="NL84RABO3292282721"/>
    <s v="St. Drempelloos op vakantie"/>
    <s v="Interne overboeking"/>
    <x v="8"/>
  </r>
  <r>
    <s v="NL07RABO0103408525"/>
    <s v="EUR"/>
    <s v="RABONL2U"/>
    <n v="1993"/>
    <d v="2024-06-10T00:00:00"/>
    <x v="5"/>
    <d v="2024-06-10T00:00:00"/>
    <n v="-29.04"/>
    <n v="1361.77"/>
    <s v="NL47RABO0152768971"/>
    <s v="Letteboer Automatisering"/>
    <s v="Factuur LABO2024-0960 Klantnr DB1039609 dd 27-05-2024"/>
    <x v="4"/>
  </r>
  <r>
    <s v="NL07RABO0103408525"/>
    <s v="EUR"/>
    <s v="RABONL2U"/>
    <n v="1994"/>
    <d v="2024-06-11T00:00:00"/>
    <x v="5"/>
    <d v="2024-06-11T00:00:00"/>
    <n v="-658.56"/>
    <n v="703.21"/>
    <s v="NL74INGB0674212320"/>
    <s v="Stichting Welbions"/>
    <s v="Incasso  Huur Huur: 01-06-2024 tot 01-07-2024"/>
    <x v="5"/>
  </r>
  <r>
    <s v="NL07RABO0103408525"/>
    <s v="EUR"/>
    <s v="RABONL2U"/>
    <n v="1995"/>
    <d v="2024-06-14T00:00:00"/>
    <x v="5"/>
    <d v="2024-06-14T00:00:00"/>
    <n v="-107.8"/>
    <n v="595.41"/>
    <s v="NL15RABO0156397250"/>
    <s v="Peter Korf Stomerij Wasserij"/>
    <s v="Betaling factuur 2024-0884 dd 31-05-2024 klantnummer 21128"/>
    <x v="10"/>
  </r>
  <r>
    <s v="NL07RABO0103408525"/>
    <s v="EUR"/>
    <s v="RABONL2U"/>
    <n v="1996"/>
    <d v="2024-06-16T00:00:00"/>
    <x v="5"/>
    <d v="2024-06-16T00:00:00"/>
    <n v="-100"/>
    <n v="495.41"/>
    <s v="NL61INGB0003444653"/>
    <s v="H.J.B. Slag"/>
    <s v="Beheerdersvergoeding fam, Van Steenbergen 7 tm. 14 juni 2024"/>
    <x v="15"/>
  </r>
  <r>
    <s v="NL07RABO0103408525"/>
    <s v="EUR"/>
    <s v="RABONL2U"/>
    <n v="1997"/>
    <d v="2024-06-18T00:00:00"/>
    <x v="5"/>
    <d v="2024-06-18T00:00:00"/>
    <n v="714.65"/>
    <n v="1210.06"/>
    <s v="NL70CITI2032329018"/>
    <s v="STICHTING MOLLIE PAYMENTS"/>
    <s v="REF T05755554.2406.01"/>
    <x v="0"/>
  </r>
  <r>
    <s v="NL07RABO0103408525"/>
    <s v="EUR"/>
    <s v="RABONL2U"/>
    <n v="1998"/>
    <d v="2024-06-19T00:00:00"/>
    <x v="5"/>
    <d v="2024-06-19T00:00:00"/>
    <n v="-15"/>
    <n v="1195.06"/>
    <s v="NL94INGB0000869000"/>
    <s v="Vitens NV"/>
    <s v="Klantnummer 1011106571 Factuurnummer 131700509775 dd 04-06-2024"/>
    <x v="12"/>
  </r>
  <r>
    <s v="NL07RABO0103408525"/>
    <s v="EUR"/>
    <s v="RABONL2U"/>
    <n v="1999"/>
    <d v="2024-06-19T00:00:00"/>
    <x v="5"/>
    <d v="2024-06-19T00:00:00"/>
    <n v="-89.23"/>
    <n v="1105.83"/>
    <s v="NL98INGB0000845745"/>
    <s v="ZIGGO SERVICES BV"/>
    <s v="Klant Nr 14725782/383455541 Juni Factuur Nr 315330005775 zie ziggo.nl/mijnziggo"/>
    <x v="7"/>
  </r>
  <r>
    <s v="NL07RABO0103408525"/>
    <s v="EUR"/>
    <s v="RABONL2U"/>
    <n v="2000"/>
    <d v="2024-06-23T00:00:00"/>
    <x v="5"/>
    <d v="2024-06-23T00:00:00"/>
    <n v="-100"/>
    <n v="1005.83"/>
    <s v="NL61INGB0003444653"/>
    <s v="H.J.B. Slag"/>
    <s v="Beheerdersvergoeding fam. S. Scholten 14 tm. 21 juni 2024"/>
    <x v="15"/>
  </r>
  <r>
    <s v="NL07RABO0103408525"/>
    <s v="EUR"/>
    <s v="RABONL2U"/>
    <n v="2001"/>
    <d v="2024-06-25T00:00:00"/>
    <x v="5"/>
    <d v="2024-06-25T00:00:00"/>
    <n v="1279.28"/>
    <n v="2285.11"/>
    <s v="NL70CITI2032329018"/>
    <s v="STICHTING MOLLIE PAYMENTS"/>
    <s v="REF T05755554.2406.02"/>
    <x v="0"/>
  </r>
  <r>
    <s v="NL07RABO0103408525"/>
    <s v="EUR"/>
    <s v="RABONL2U"/>
    <n v="2002"/>
    <d v="2024-06-27T00:00:00"/>
    <x v="5"/>
    <d v="2024-06-27T00:00:00"/>
    <n v="-30.5"/>
    <n v="2254.61"/>
    <n v="11111111"/>
    <s v="KAAS EN NOTENSPECIAALZ BORNE"/>
    <s v="Betaalautomaat 16:46 pasnr. 032"/>
    <x v="13"/>
  </r>
  <r>
    <s v="NL07RABO0103408525"/>
    <s v="EUR"/>
    <s v="RABONL2U"/>
    <n v="2003"/>
    <d v="2024-06-28T00:00:00"/>
    <x v="5"/>
    <d v="2024-06-28T00:00:00"/>
    <n v="-100"/>
    <n v="2154.61"/>
    <s v="NL61INGB0003444653"/>
    <s v="H.J.B. Slag"/>
    <s v="Beheerdersvergoeding fam. Lubbinge en Nijenhuis 21 tm. 28 juni 2024"/>
    <x v="15"/>
  </r>
  <r>
    <s v="NL07RABO0103408525"/>
    <s v="EUR"/>
    <s v="RABONL2U"/>
    <n v="2004"/>
    <d v="2024-07-02T00:00:00"/>
    <x v="6"/>
    <d v="2024-07-01T00:00:00"/>
    <n v="-16.670000000000002"/>
    <n v="2137.94"/>
    <n v="999999"/>
    <s v="Kosten"/>
    <s v="Periode 01-06-2024 t/m 30-06-2024"/>
    <x v="1"/>
  </r>
  <r>
    <s v="NL07RABO0103408525"/>
    <s v="EUR"/>
    <s v="RABONL2U"/>
    <n v="2005"/>
    <d v="2024-07-03T00:00:00"/>
    <x v="6"/>
    <d v="2024-07-03T00:00:00"/>
    <n v="-282"/>
    <n v="1855.94"/>
    <s v="NL15BNPA0227742397"/>
    <s v="Essent Retail Energie B.V"/>
    <s v="100792709410/KLANT 170191388 KNMRK 400011844/FACT 465900501781 DAT. 19062024/Termijn 282,00"/>
    <x v="2"/>
  </r>
  <r>
    <s v="NL07RABO0103408525"/>
    <s v="EUR"/>
    <s v="RABONL2U"/>
    <n v="2006"/>
    <d v="2024-07-11T00:00:00"/>
    <x v="6"/>
    <d v="2024-07-11T00:00:00"/>
    <n v="-29.04"/>
    <n v="1826.9"/>
    <s v="NL47RABO0152768971"/>
    <s v="Letteboer Automatisering"/>
    <s v="Factuur LABO2024-1071 Klantnr DB1039609 dd 27-06-2024"/>
    <x v="4"/>
  </r>
  <r>
    <s v="NL07RABO0103408525"/>
    <s v="EUR"/>
    <s v="RABONL2U"/>
    <n v="2007"/>
    <d v="2024-07-11T00:00:00"/>
    <x v="6"/>
    <d v="2024-07-11T00:00:00"/>
    <n v="-693.17"/>
    <n v="1133.73"/>
    <s v="NL74INGB0674212320"/>
    <s v="Stichting Welbions"/>
    <s v="Incasso  Huur Huur: 01-07-2024 tot 01-08-2024"/>
    <x v="5"/>
  </r>
  <r>
    <s v="NL07RABO0103408525"/>
    <s v="EUR"/>
    <s v="RABONL2U"/>
    <n v="2008"/>
    <d v="2024-07-12T00:00:00"/>
    <x v="6"/>
    <d v="2024-07-12T00:00:00"/>
    <n v="-143.32"/>
    <n v="990.41"/>
    <s v="NL15RABO0156397250"/>
    <s v="Peter Korf Stomerij Wasserij"/>
    <s v="Betaling factuur 2024-1123 dd 28-06-2024 klantnummer 21128"/>
    <x v="10"/>
  </r>
  <r>
    <s v="NL07RABO0103408525"/>
    <s v="EUR"/>
    <s v="RABONL2U"/>
    <n v="2009"/>
    <d v="2024-07-13T00:00:00"/>
    <x v="6"/>
    <d v="2024-07-13T00:00:00"/>
    <n v="-150"/>
    <n v="840.41"/>
    <s v="NL61INGB0003444653"/>
    <s v="H.J.B. Slag"/>
    <s v="Beheerdersvergoeding fam. J. Kemper 28 juni tm. 12-07-2024"/>
    <x v="15"/>
  </r>
  <r>
    <s v="NL07RABO0103408525"/>
    <s v="EUR"/>
    <s v="RABONL2U"/>
    <n v="2010"/>
    <d v="2024-07-16T00:00:00"/>
    <x v="6"/>
    <d v="2024-07-16T00:00:00"/>
    <n v="554.66999999999996"/>
    <n v="1395.08"/>
    <s v="NL70CITI2032329018"/>
    <s v="Stichting Mollie Payments"/>
    <s v="REF T05755554.2407.01"/>
    <x v="0"/>
  </r>
  <r>
    <s v="NL07RABO0103408525"/>
    <s v="EUR"/>
    <s v="RABONL2U"/>
    <n v="2011"/>
    <d v="2024-07-19T00:00:00"/>
    <x v="6"/>
    <d v="2024-07-19T00:00:00"/>
    <n v="-15"/>
    <n v="1380.08"/>
    <s v="NL94INGB0000869000"/>
    <s v="Vitens NV"/>
    <s v="Klantnummer 1011106571 Factuurnummer 131200617625 dd 04-07-2024"/>
    <x v="12"/>
  </r>
  <r>
    <s v="NL07RABO0103408525"/>
    <s v="EUR"/>
    <s v="RABONL2U"/>
    <n v="2012"/>
    <d v="2024-07-19T00:00:00"/>
    <x v="6"/>
    <d v="2024-07-19T00:00:00"/>
    <n v="-89.23"/>
    <n v="1290.8499999999999"/>
    <s v="NL98INGB0000845745"/>
    <s v="ZIGGO SERVICES BV"/>
    <s v="Klant Nr 14725782/383455541 Juli Factuur Nr 315338323264 zie ziggo.nl/mijnziggo"/>
    <x v="7"/>
  </r>
  <r>
    <s v="NL07RABO0103408525"/>
    <s v="EUR"/>
    <s v="RABONL2U"/>
    <n v="2013"/>
    <d v="2024-07-25T00:00:00"/>
    <x v="6"/>
    <d v="2024-07-25T00:00:00"/>
    <n v="-100"/>
    <n v="1190.8499999999999"/>
    <s v="NL61INGB0003444653"/>
    <s v="H.J.B. Slag"/>
    <s v="Beheerdersvergoeding fam. Eric van Dijk 12 tm. 19-07-2024"/>
    <x v="15"/>
  </r>
  <r>
    <s v="NL07RABO0103408525"/>
    <s v="EUR"/>
    <s v="RABONL2U"/>
    <n v="2014"/>
    <d v="2024-07-25T00:00:00"/>
    <x v="6"/>
    <d v="2024-07-25T00:00:00"/>
    <n v="5.95"/>
    <n v="1196.8"/>
    <s v="NL29RABO0124129269"/>
    <s v="E. van Dijk eo C. Tafuni"/>
    <s v="Sleutel"/>
    <x v="9"/>
  </r>
  <r>
    <s v="NL07RABO0103408525"/>
    <s v="EUR"/>
    <s v="RABONL2U"/>
    <n v="2015"/>
    <d v="2024-07-30T00:00:00"/>
    <x v="6"/>
    <d v="2024-07-30T00:00:00"/>
    <n v="-568.75"/>
    <n v="628.04999999999995"/>
    <s v="NL36RABO0154608386"/>
    <s v="Profics Schoonmaakorganisatie B.V."/>
    <s v="Factuurnummer. 240581 Deb.nr. 21172 d.d. 16-07-2024"/>
    <x v="16"/>
  </r>
  <r>
    <s v="NL07RABO0103408525"/>
    <s v="EUR"/>
    <s v="RABONL2U"/>
    <n v="2016"/>
    <d v="2024-07-30T00:00:00"/>
    <x v="6"/>
    <d v="2024-07-30T00:00:00"/>
    <n v="2089.2199999999998"/>
    <n v="2717.27"/>
    <s v="NL70CITI2032329018"/>
    <s v="Stichting Mollie Payments"/>
    <s v="REF T05755554.2407.02"/>
    <x v="0"/>
  </r>
  <r>
    <s v="NL07RABO0103408525"/>
    <s v="EUR"/>
    <s v="RABONL2U"/>
    <n v="2017"/>
    <d v="2024-08-02T00:00:00"/>
    <x v="7"/>
    <d v="2024-08-01T00:00:00"/>
    <n v="-16.309999999999999"/>
    <n v="2700.96"/>
    <n v="999999"/>
    <s v="Kosten"/>
    <s v="Periode 01-07-2024 t/m 31-07-2024"/>
    <x v="1"/>
  </r>
  <r>
    <s v="NL07RABO0103408525"/>
    <s v="EUR"/>
    <s v="RABONL2U"/>
    <n v="2018"/>
    <d v="2024-08-02T00:00:00"/>
    <x v="7"/>
    <d v="2024-08-02T00:00:00"/>
    <n v="-282"/>
    <n v="2418.96"/>
    <s v="NL15BNPA0227742397"/>
    <s v="Essent Retail Energie B.V"/>
    <s v="100442727728/KLANT 170191388 KNMRK 400011844/FACT 465711372822 DAT. 19072024/Termijn 282,00"/>
    <x v="2"/>
  </r>
  <r>
    <s v="NL07RABO0103408525"/>
    <s v="EUR"/>
    <s v="RABONL2U"/>
    <n v="2019"/>
    <d v="2024-08-06T00:00:00"/>
    <x v="7"/>
    <d v="2024-08-06T00:00:00"/>
    <n v="-85.85"/>
    <n v="2333.11"/>
    <s v="NL36RABO0154608386"/>
    <s v="Profics Schoonmaakorganisatie B.V."/>
    <s v="Factuurnummer. 240592 Deb.nr. 21172 d.d. 23-07-2024"/>
    <x v="16"/>
  </r>
  <r>
    <s v="NL07RABO0103408525"/>
    <s v="EUR"/>
    <s v="RABONL2U"/>
    <n v="2020"/>
    <d v="2024-08-11T00:00:00"/>
    <x v="7"/>
    <d v="2024-08-11T00:00:00"/>
    <n v="-5.0199999999999996"/>
    <n v="2328.09"/>
    <s v="NL70DEUT0265262313"/>
    <s v="Stichting Mollie Payments"/>
    <s v="RF65-8111-2583-6782"/>
    <x v="0"/>
  </r>
  <r>
    <s v="NL07RABO0103408525"/>
    <s v="EUR"/>
    <s v="RABONL2U"/>
    <n v="2021"/>
    <d v="2024-08-11T00:00:00"/>
    <x v="7"/>
    <d v="2024-08-11T00:00:00"/>
    <n v="-29.04"/>
    <n v="2299.0500000000002"/>
    <s v="NL47RABO0152768971"/>
    <s v="Letteboer Automatisering"/>
    <s v="Factuur LABO2024-1180 Klantnr DB1039609 dd 27-07-2024"/>
    <x v="4"/>
  </r>
  <r>
    <s v="NL07RABO0103408525"/>
    <s v="EUR"/>
    <s v="RABONL2U"/>
    <n v="2022"/>
    <d v="2024-08-11T00:00:00"/>
    <x v="7"/>
    <d v="2024-08-11T00:00:00"/>
    <n v="-166"/>
    <n v="2133.0500000000002"/>
    <s v="NL15RABO0156397250"/>
    <s v="Peter Korf Stomerij Wasserij"/>
    <s v="Betaling factuur 2024-1315 dd 31-07-2024 klantnummer 21128"/>
    <x v="10"/>
  </r>
  <r>
    <s v="NL07RABO0103408525"/>
    <s v="EUR"/>
    <s v="RABONL2U"/>
    <n v="2023"/>
    <d v="2024-08-11T00:00:00"/>
    <x v="7"/>
    <d v="2024-08-11T00:00:00"/>
    <n v="-15"/>
    <n v="2118.0500000000002"/>
    <s v="NL94INGB0000869000"/>
    <s v="Vitens NV"/>
    <s v="Klantnummer 1011106571 Factuurnummer 131100683355 dd 05-08-2024"/>
    <x v="12"/>
  </r>
  <r>
    <s v="NL07RABO0103408525"/>
    <s v="EUR"/>
    <s v="RABONL2U"/>
    <n v="2024"/>
    <d v="2024-08-12T00:00:00"/>
    <x v="7"/>
    <d v="2024-08-12T00:00:00"/>
    <n v="-693.17"/>
    <n v="1424.88"/>
    <s v="NL74INGB0674212320"/>
    <s v="Stichting Welbions"/>
    <s v="Incasso  Huur Huur: 01-08-2024 tot 01-09-2024"/>
    <x v="5"/>
  </r>
  <r>
    <s v="NL07RABO0103408525"/>
    <s v="EUR"/>
    <s v="RABONL2U"/>
    <n v="2025"/>
    <d v="2024-08-13T00:00:00"/>
    <x v="7"/>
    <d v="2024-08-13T00:00:00"/>
    <n v="5"/>
    <n v="1429.88"/>
    <s v="NL70CITI2032329018"/>
    <s v="Stichting Mollie Payments"/>
    <s v="REF T05755554.2408.01"/>
    <x v="0"/>
  </r>
  <r>
    <s v="NL07RABO0103408525"/>
    <s v="EUR"/>
    <s v="RABONL2U"/>
    <n v="2026"/>
    <d v="2024-08-14T00:00:00"/>
    <x v="7"/>
    <d v="2024-08-14T00:00:00"/>
    <n v="-150"/>
    <n v="1279.8800000000001"/>
    <s v="NL61INGB0003444653"/>
    <s v="H.J.B. Slag"/>
    <s v="Beheerdersvergoeding fam. Bode 22-07 tm, 12-08-2024"/>
    <x v="15"/>
  </r>
  <r>
    <s v="NL07RABO0103408525"/>
    <s v="EUR"/>
    <s v="RABONL2U"/>
    <n v="2027"/>
    <d v="2024-08-14T00:00:00"/>
    <x v="7"/>
    <d v="2024-08-14T00:00:00"/>
    <n v="-25"/>
    <n v="1254.8800000000001"/>
    <s v="NL61INGB0003444653"/>
    <s v="H.J.B. Slag"/>
    <s v="Beheerdersvergoeding fam. Bode 22-07 tm, 12-08-2024 Nabetaling ivm 3-weken verblijf."/>
    <x v="15"/>
  </r>
  <r>
    <s v="NL07RABO0103408525"/>
    <s v="EUR"/>
    <s v="RABONL2U"/>
    <n v="2028"/>
    <d v="2024-08-20T00:00:00"/>
    <x v="7"/>
    <d v="2024-08-20T00:00:00"/>
    <n v="-89.23"/>
    <n v="1165.6500000000001"/>
    <s v="NL98INGB0000845745"/>
    <s v="ZIGGO SERVICES BV"/>
    <s v="Klant Nr 14725782/383455541 Augustus Factuur Nr 320003230978 zie ziggo.nl/mijnziggo"/>
    <x v="7"/>
  </r>
  <r>
    <s v="NL07RABO0103408525"/>
    <s v="EUR"/>
    <s v="RABONL2U"/>
    <n v="2029"/>
    <d v="2024-08-20T00:00:00"/>
    <x v="7"/>
    <d v="2024-08-20T00:00:00"/>
    <n v="504.61"/>
    <n v="1670.26"/>
    <s v="NL70CITI2032329018"/>
    <s v="Stichting Mollie Payments"/>
    <s v="REF T05755554.2408.02"/>
    <x v="0"/>
  </r>
  <r>
    <s v="NL07RABO0103408525"/>
    <s v="EUR"/>
    <s v="RABONL2U"/>
    <n v="2030"/>
    <d v="2024-08-21T00:00:00"/>
    <x v="7"/>
    <d v="2024-08-21T00:00:00"/>
    <n v="-100"/>
    <n v="1570.26"/>
    <s v="NL61INGB0003444653"/>
    <s v="H.J.B. Slag"/>
    <s v="Beheerdersvergoeding Carolien Boenders 12-08 tm. 19-08-2024."/>
    <x v="15"/>
  </r>
  <r>
    <s v="NL07RABO0103408525"/>
    <s v="EUR"/>
    <s v="RABONL2U"/>
    <n v="2031"/>
    <d v="2024-08-27T00:00:00"/>
    <x v="7"/>
    <d v="2024-08-27T00:00:00"/>
    <n v="708.9"/>
    <n v="2279.16"/>
    <s v="NL70CITI2032329018"/>
    <s v="Stichting Mollie Payments"/>
    <s v="REF T05755554.2408.03"/>
    <x v="0"/>
  </r>
  <r>
    <s v="NL07RABO0103408525"/>
    <s v="EUR"/>
    <s v="RABONL2U"/>
    <n v="2032"/>
    <d v="2024-08-31T00:00:00"/>
    <x v="7"/>
    <d v="2024-08-31T00:00:00"/>
    <n v="-150"/>
    <n v="2129.16"/>
    <s v="NL61INGB0003444653"/>
    <s v="H.J.B. Slag"/>
    <s v="Beheerdersvergoeding Wim van t Hof en Karin Toet 19-08 tm. 30-08-2024."/>
    <x v="15"/>
  </r>
  <r>
    <s v="NL07RABO0103408525"/>
    <s v="EUR"/>
    <s v="RABONL2U"/>
    <n v="2033"/>
    <d v="2024-09-03T00:00:00"/>
    <x v="8"/>
    <d v="2024-09-01T00:00:00"/>
    <n v="-16.940000000000001"/>
    <n v="2112.2199999999998"/>
    <n v="999999"/>
    <s v="Kosten"/>
    <s v="Periode 01-08-2024 t/m 31-08-2024"/>
    <x v="1"/>
  </r>
  <r>
    <s v="NL07RABO0103408525"/>
    <s v="EUR"/>
    <s v="RABONL2U"/>
    <n v="2034"/>
    <d v="2024-09-03T00:00:00"/>
    <x v="8"/>
    <d v="2024-09-03T00:00:00"/>
    <n v="-282"/>
    <n v="1830.22"/>
    <s v="NL15BNPA0227742397"/>
    <s v="Essent Retail Energie B.V"/>
    <s v="100892661464/KLANT 170191388 KNMRK 400011844/FACT 465701437921 DAT. 19082024/Termijn 282,00"/>
    <x v="2"/>
  </r>
  <r>
    <s v="NL07RABO0103408525"/>
    <s v="EUR"/>
    <s v="RABONL2U"/>
    <n v="2035"/>
    <d v="2024-09-08T00:00:00"/>
    <x v="8"/>
    <d v="2024-09-08T00:00:00"/>
    <n v="-100"/>
    <n v="1730.22"/>
    <s v="NL61INGB0003444653"/>
    <s v="H.J.B. Slag"/>
    <s v="Beheerdersvergoeding Van Rijswijk 30-08 tm. 05-09-2024"/>
    <x v="15"/>
  </r>
  <r>
    <s v="NL07RABO0103408525"/>
    <s v="EUR"/>
    <s v="RABONL2U"/>
    <n v="2036"/>
    <d v="2024-09-10T00:00:00"/>
    <x v="8"/>
    <d v="2024-09-10T00:00:00"/>
    <n v="-29.04"/>
    <n v="1701.18"/>
    <s v="NL47RABO0152768971"/>
    <s v="Letteboer Automatisering"/>
    <s v="Factuur LABO2024-1284 Klantnr DB1039609 dd 28-08-2024"/>
    <x v="4"/>
  </r>
  <r>
    <s v="NL07RABO0103408525"/>
    <s v="EUR"/>
    <s v="RABONL2U"/>
    <n v="2037"/>
    <d v="2024-09-10T00:00:00"/>
    <x v="8"/>
    <d v="2024-09-10T00:00:00"/>
    <n v="-85.76"/>
    <n v="1615.42"/>
    <s v="NL15RABO0156397250"/>
    <s v="Peter Korf Stomerij Wasserij"/>
    <s v="Betaling factuur 2024-1454 dd 27-08-2024 klantnummer 21128"/>
    <x v="10"/>
  </r>
  <r>
    <s v="NL07RABO0103408525"/>
    <s v="EUR"/>
    <s v="RABONL2U"/>
    <n v="2038"/>
    <d v="2024-09-11T00:00:00"/>
    <x v="8"/>
    <d v="2024-09-11T00:00:00"/>
    <n v="-693.17"/>
    <n v="922.25"/>
    <s v="NL74INGB0674212320"/>
    <s v="Stichting Welbions"/>
    <s v="Incasso  Huur Huur: 01-09-2024 tot 01-10-2024"/>
    <x v="5"/>
  </r>
  <r>
    <s v="NL07RABO0103408525"/>
    <s v="EUR"/>
    <s v="RABONL2U"/>
    <n v="2039"/>
    <d v="2024-09-14T00:00:00"/>
    <x v="8"/>
    <d v="2024-09-14T00:00:00"/>
    <n v="-27.99"/>
    <n v="894.26"/>
    <s v="NL62INGB0002423322"/>
    <s v="A.F.A. Muller"/>
    <s v="Vergoeding kosten afscheidskado Jeroen Kuhlmann d.d. 14-09-2024"/>
    <x v="13"/>
  </r>
  <r>
    <s v="NL07RABO0103408525"/>
    <s v="EUR"/>
    <s v="RABONL2U"/>
    <n v="2040"/>
    <d v="2024-09-14T00:00:00"/>
    <x v="8"/>
    <d v="2024-09-14T00:00:00"/>
    <n v="-50"/>
    <n v="844.26"/>
    <s v="NL61INGB0003444653"/>
    <s v="H.J.B. Slag"/>
    <s v="Beheerdersvergoeding Tessa Reuling 06 tm. 09-09-2024"/>
    <x v="15"/>
  </r>
  <r>
    <s v="NL07RABO0103408525"/>
    <s v="EUR"/>
    <s v="RABONL2U"/>
    <n v="2041"/>
    <d v="2024-09-18T00:00:00"/>
    <x v="8"/>
    <d v="2024-09-18T00:00:00"/>
    <n v="-15"/>
    <n v="829.26"/>
    <s v="NL94INGB0000869000"/>
    <s v="Vitens NV"/>
    <s v="Klantnummer 1011106571 Factuurnummer 131000634973 dd 04-09-2024"/>
    <x v="12"/>
  </r>
  <r>
    <s v="NL07RABO0103408525"/>
    <s v="EUR"/>
    <s v="RABONL2U"/>
    <n v="2042"/>
    <d v="2024-09-19T00:00:00"/>
    <x v="8"/>
    <d v="2024-09-19T00:00:00"/>
    <n v="-89.23"/>
    <n v="740.03"/>
    <s v="NL98INGB0000845745"/>
    <s v="ZIGGO SERVICES BV"/>
    <s v="Klant Nr 14725782/383455541 September Factuur Nr 320011290532 zie ziggo.nl/mijnziggo"/>
    <x v="7"/>
  </r>
  <r>
    <s v="NL07RABO0103408525"/>
    <s v="EUR"/>
    <s v="RABONL2U"/>
    <n v="2043"/>
    <d v="2024-09-29T00:00:00"/>
    <x v="8"/>
    <d v="2024-09-29T00:00:00"/>
    <n v="-150"/>
    <n v="590.03"/>
    <s v="NL61INGB0003444653"/>
    <s v="H.J.B. Slag"/>
    <s v="Beheerdersvergoeding J en J Schierbeek 09 tm. 23-09-2024"/>
    <x v="15"/>
  </r>
  <r>
    <s v="NL07RABO0103408525"/>
    <s v="EUR"/>
    <s v="RABONL2U"/>
    <n v="2044"/>
    <d v="2024-10-01T00:00:00"/>
    <x v="9"/>
    <d v="2024-10-01T00:00:00"/>
    <n v="1354.62"/>
    <n v="1944.65"/>
    <s v="NL70CITI2032329018"/>
    <s v="Stichting Mollie Payments"/>
    <s v="REF T05755554.2410.01"/>
    <x v="0"/>
  </r>
  <r>
    <s v="NL07RABO0103408525"/>
    <s v="EUR"/>
    <s v="RABONL2U"/>
    <n v="2045"/>
    <d v="2024-10-02T00:00:00"/>
    <x v="9"/>
    <d v="2024-10-01T00:00:00"/>
    <n v="-15.8"/>
    <n v="1928.85"/>
    <n v="999999"/>
    <s v="Kosten"/>
    <s v="Periode 01-09-2024 t/m 30-09-2024"/>
    <x v="1"/>
  </r>
  <r>
    <s v="NL07RABO0103408525"/>
    <s v="EUR"/>
    <s v="RABONL2U"/>
    <n v="2046"/>
    <d v="2024-10-03T00:00:00"/>
    <x v="9"/>
    <d v="2024-10-03T00:00:00"/>
    <n v="741.64"/>
    <n v="2670.49"/>
    <s v="NL15BNPA0227742397"/>
    <s v="ESSENT RETAIL ENERGIE B.V."/>
    <s v="150075223921/KLANT 170191388 KNMRK 400011844/FACT 51099022553 DAT. 21092024/ 741,64"/>
    <x v="2"/>
  </r>
  <r>
    <s v="NL07RABO0103408525"/>
    <s v="EUR"/>
    <s v="RABONL2U"/>
    <n v="2047"/>
    <d v="2024-10-05T00:00:00"/>
    <x v="9"/>
    <d v="2024-10-05T00:00:00"/>
    <n v="-100"/>
    <n v="2570.4899999999998"/>
    <s v="NL61INGB0003444653"/>
    <s v="H.J.B. Slag"/>
    <s v="Beheerdersvergoeding H. Ganzeboer 27-09 tm 04-10-2024"/>
    <x v="15"/>
  </r>
  <r>
    <s v="NL07RABO0103408525"/>
    <s v="EUR"/>
    <s v="RABONL2U"/>
    <n v="2048"/>
    <d v="2024-10-08T00:00:00"/>
    <x v="9"/>
    <d v="2024-10-08T00:00:00"/>
    <n v="704.61"/>
    <n v="3275.1"/>
    <s v="NL70CITI2032329018"/>
    <s v="Stichting Mollie Payments"/>
    <s v="REF T05755554.2410.02"/>
    <x v="0"/>
  </r>
  <r>
    <s v="NL07RABO0103408525"/>
    <s v="EUR"/>
    <s v="RABONL2U"/>
    <n v="2049"/>
    <d v="2024-10-11T00:00:00"/>
    <x v="9"/>
    <d v="2024-10-11T00:00:00"/>
    <n v="-29.04"/>
    <n v="3246.06"/>
    <s v="NL47RABO0152768971"/>
    <s v="Letteboer Automatisering"/>
    <s v="Factuur LABO2024-1390 Klantnr DB1039609 dd 27-09-2024"/>
    <x v="4"/>
  </r>
  <r>
    <s v="NL07RABO0103408525"/>
    <s v="EUR"/>
    <s v="RABONL2U"/>
    <n v="2050"/>
    <d v="2024-10-11T00:00:00"/>
    <x v="9"/>
    <d v="2024-10-11T00:00:00"/>
    <n v="-693.17"/>
    <n v="2552.89"/>
    <s v="NL74INGB0674212320"/>
    <s v="Stichting Welbions"/>
    <s v="Incasso  Huur Huur: 01-10-2024 tot 01-11-2024"/>
    <x v="5"/>
  </r>
  <r>
    <s v="NL07RABO0103408525"/>
    <s v="EUR"/>
    <s v="RABONL2U"/>
    <n v="2051"/>
    <d v="2024-10-14T00:00:00"/>
    <x v="9"/>
    <d v="2024-10-14T00:00:00"/>
    <n v="-206.6"/>
    <n v="2346.29"/>
    <s v="NL15RABO0156397250"/>
    <s v="Peter Korf Stomerij Wasserij"/>
    <s v="Betaling factuur 2024-1720 dd 30-09-2024 klantnummer 21128"/>
    <x v="10"/>
  </r>
  <r>
    <s v="NL07RABO0103408525"/>
    <s v="EUR"/>
    <s v="RABONL2U"/>
    <n v="2052"/>
    <d v="2024-10-15T00:00:00"/>
    <x v="9"/>
    <d v="2024-10-15T00:00:00"/>
    <n v="704.61"/>
    <n v="3050.9"/>
    <s v="NL70CITI2032329018"/>
    <s v="Stichting Mollie Payments"/>
    <s v="REF T05755554.2410.03"/>
    <x v="0"/>
  </r>
  <r>
    <s v="NL07RABO0103408525"/>
    <s v="EUR"/>
    <s v="RABONL2U"/>
    <n v="2053"/>
    <d v="2024-10-19T00:00:00"/>
    <x v="9"/>
    <d v="2024-10-19T00:00:00"/>
    <n v="-15"/>
    <n v="3035.9"/>
    <s v="NL94INGB0000869000"/>
    <s v="Vitens NV"/>
    <s v="Klantnummer 1011106571 Factuurnummer 133000802709 dd 04-10-2024"/>
    <x v="12"/>
  </r>
  <r>
    <s v="NL07RABO0103408525"/>
    <s v="EUR"/>
    <s v="RABONL2U"/>
    <n v="2054"/>
    <d v="2024-10-21T00:00:00"/>
    <x v="9"/>
    <d v="2024-10-21T00:00:00"/>
    <n v="-493.63"/>
    <n v="2542.27"/>
    <s v="NL36RABO0154608386"/>
    <s v="Profics Schoonmaakorganisatie B.V."/>
    <s v="Factuurnummer. 240816 Deb.nr. 21172 d.d. 07-10-2024"/>
    <x v="16"/>
  </r>
  <r>
    <s v="NL07RABO0103408525"/>
    <s v="EUR"/>
    <s v="RABONL2U"/>
    <n v="2055"/>
    <d v="2024-10-21T00:00:00"/>
    <x v="9"/>
    <d v="2024-10-21T00:00:00"/>
    <n v="-89.23"/>
    <n v="2453.04"/>
    <s v="NL98INGB0000845745"/>
    <s v="ZIGGO SERVICES BV"/>
    <s v="Klant Nr 14725782/383455541 Oktober Factuur Nr 320019735694 zie ziggo.nl/mijnziggo"/>
    <x v="7"/>
  </r>
  <r>
    <s v="NL07RABO0103408525"/>
    <s v="EUR"/>
    <s v="RABONL2U"/>
    <n v="2056"/>
    <d v="2024-10-22T00:00:00"/>
    <x v="9"/>
    <d v="2024-10-22T00:00:00"/>
    <n v="-50"/>
    <n v="2403.04"/>
    <s v="NL61INGB0003444653"/>
    <s v="H.J.B. Slag"/>
    <s v="Beheerdersvergoeding C. Boenders 18 tm 21 -10-2024"/>
    <x v="15"/>
  </r>
  <r>
    <s v="NL07RABO0103408525"/>
    <s v="EUR"/>
    <s v="RABONL2U"/>
    <n v="2057"/>
    <d v="2024-11-02T00:00:00"/>
    <x v="10"/>
    <d v="2024-11-01T00:00:00"/>
    <n v="-16.329999999999998"/>
    <n v="2386.71"/>
    <n v="999999"/>
    <s v="Kosten"/>
    <s v="Periode 01-10-2024 t/m 31-10-2024"/>
    <x v="1"/>
  </r>
  <r>
    <s v="NL07RABO0103408525"/>
    <s v="EUR"/>
    <s v="RABONL2U"/>
    <n v="2058"/>
    <d v="2024-11-04T00:00:00"/>
    <x v="10"/>
    <d v="2024-11-04T00:00:00"/>
    <n v="-201"/>
    <n v="2185.71"/>
    <s v="NL15BNPA0227742397"/>
    <s v="Essent Retail Energie B.V"/>
    <s v="100972681739/KLANT 170191388 KNMRK 400011844/FACT 465525085375 DAT. 19102024/Termijn 201,00"/>
    <x v="2"/>
  </r>
  <r>
    <s v="NL07RABO0103408525"/>
    <s v="EUR"/>
    <s v="RABONL2U"/>
    <n v="2059"/>
    <d v="2024-11-05T00:00:00"/>
    <x v="10"/>
    <d v="2024-11-05T00:00:00"/>
    <n v="-85.85"/>
    <n v="2099.86"/>
    <s v="NL36RABO0154608386"/>
    <s v="Profics Schoonmaakorganisatie B.V."/>
    <s v="Factuurnummer. 240843 Deb.nr. 21172 d.d. 22-10-2024"/>
    <x v="16"/>
  </r>
  <r>
    <s v="NL07RABO0103408525"/>
    <s v="EUR"/>
    <s v="RABONL2U"/>
    <n v="2060"/>
    <d v="2024-11-10T00:00:00"/>
    <x v="10"/>
    <d v="2024-11-10T00:00:00"/>
    <n v="-29.04"/>
    <n v="2070.8200000000002"/>
    <s v="NL47RABO0152768971"/>
    <s v="Letteboer Automatisering"/>
    <s v="Factuur LABO2024-1502 Klantnr DB1039609 dd 27-10-2024"/>
    <x v="4"/>
  </r>
  <r>
    <s v="NL07RABO0103408525"/>
    <s v="EUR"/>
    <s v="RABONL2U"/>
    <n v="2061"/>
    <d v="2024-11-11T00:00:00"/>
    <x v="10"/>
    <d v="2024-11-11T00:00:00"/>
    <n v="-693.17"/>
    <n v="1377.65"/>
    <s v="NL74INGB0674212320"/>
    <s v="Stichting Welbions"/>
    <s v="Incasso  Huur Huur: 01-11-2024 tot 01-12-2024"/>
    <x v="5"/>
  </r>
  <r>
    <s v="NL07RABO0103408525"/>
    <s v="EUR"/>
    <s v="RABONL2U"/>
    <n v="2062"/>
    <d v="2024-11-12T00:00:00"/>
    <x v="10"/>
    <d v="2024-11-12T00:00:00"/>
    <n v="704.62"/>
    <n v="2082.27"/>
    <s v="NL70CITI2032329018"/>
    <s v="Stichting Mollie Payments"/>
    <s v="REF T05755554.2411.01"/>
    <x v="0"/>
  </r>
  <r>
    <s v="NL07RABO0103408525"/>
    <s v="EUR"/>
    <s v="RABONL2U"/>
    <n v="2063"/>
    <d v="2024-11-13T00:00:00"/>
    <x v="10"/>
    <d v="2024-11-13T00:00:00"/>
    <n v="-71.16"/>
    <n v="2011.11"/>
    <s v="NL15RABO0156397250"/>
    <s v="Peter Korf Stomerij Wasserij"/>
    <s v="Betaling factuur 2024-1912 dd 30-10-2024 klantnummer 21128"/>
    <x v="10"/>
  </r>
  <r>
    <s v="NL07RABO0103408525"/>
    <s v="EUR"/>
    <s v="RABONL2U"/>
    <n v="2064"/>
    <d v="2024-11-19T00:00:00"/>
    <x v="10"/>
    <d v="2024-11-19T00:00:00"/>
    <n v="-15"/>
    <n v="1996.11"/>
    <s v="NL94INGB0000869000"/>
    <s v="Vitens NV"/>
    <s v="Klantnummer 1011106571 Factuurnummer 136100849283 dd 04-11-2024"/>
    <x v="12"/>
  </r>
  <r>
    <s v="NL07RABO0103408525"/>
    <s v="EUR"/>
    <s v="RABONL2U"/>
    <n v="2065"/>
    <d v="2024-11-19T00:00:00"/>
    <x v="10"/>
    <d v="2024-11-19T00:00:00"/>
    <n v="-89.23"/>
    <n v="1906.88"/>
    <s v="NL98INGB0000845745"/>
    <s v="ZIGGO SERVICES BV"/>
    <s v="Klant Nr 14725782/383455541 November Factuur Nr 320027691012 zie ziggo.nl/mijnziggo"/>
    <x v="7"/>
  </r>
  <r>
    <s v="NL07RABO0103408525"/>
    <s v="EUR"/>
    <s v="RABONL2U"/>
    <n v="2066"/>
    <d v="2024-11-29T00:00:00"/>
    <x v="10"/>
    <d v="2024-11-29T00:00:00"/>
    <n v="-61.75"/>
    <n v="1845.13"/>
    <n v="11111111"/>
    <s v="BETAALAFHANDELING"/>
    <s v="Factuur 16041007 dd 15-11-2024 Schone Bak B.V., periode 01-09-24 t/m 31-08-25"/>
    <x v="18"/>
  </r>
  <r>
    <s v="NL07RABO0103408525"/>
    <s v="EUR"/>
    <s v="RABONL2U"/>
    <n v="2067"/>
    <d v="2024-12-03T00:00:00"/>
    <x v="11"/>
    <d v="2024-12-01T00:00:00"/>
    <n v="-15.63"/>
    <n v="1829.5"/>
    <n v="999999"/>
    <s v="Kosten"/>
    <s v="Periode 01-11-2024 t/m 30-11-2024"/>
    <x v="1"/>
  </r>
  <r>
    <s v="NL07RABO0103408525"/>
    <s v="EUR"/>
    <s v="RABONL2U"/>
    <n v="2068"/>
    <d v="2024-12-03T00:00:00"/>
    <x v="11"/>
    <d v="2024-12-03T00:00:00"/>
    <n v="-201"/>
    <n v="1628.5"/>
    <s v="NL15BNPA0227742397"/>
    <s v="Essent Retail Energie B.V"/>
    <s v="100582838424/KLANT 170191388 KNMRK 400011844/FACT 465950391099 DAT. 19112024/Termijn 201,00"/>
    <x v="2"/>
  </r>
  <r>
    <s v="NL07RABO0103408525"/>
    <s v="EUR"/>
    <s v="RABONL2U"/>
    <n v="2069"/>
    <d v="2024-12-03T00:00:00"/>
    <x v="11"/>
    <d v="2024-12-03T00:00:00"/>
    <n v="689.35"/>
    <n v="2317.85"/>
    <s v="NL70CITI2032329018"/>
    <s v="Stichting Mollie Payments"/>
    <s v="REF T05755554.2412.01"/>
    <x v="0"/>
  </r>
  <r>
    <s v="NL07RABO0103408525"/>
    <s v="EUR"/>
    <s v="RABONL2U"/>
    <n v="2070"/>
    <d v="2024-12-11T00:00:00"/>
    <x v="11"/>
    <d v="2024-12-11T00:00:00"/>
    <n v="-693.17"/>
    <n v="1624.68"/>
    <s v="NL74INGB0674212320"/>
    <s v="Stichting Welbions"/>
    <s v="Incasso  Huur Huur: 01-12-2024 tot 01-01-2025"/>
    <x v="5"/>
  </r>
  <r>
    <s v="NL07RABO0103408525"/>
    <s v="EUR"/>
    <s v="RABONL2U"/>
    <n v="2071"/>
    <d v="2024-12-12T00:00:00"/>
    <x v="11"/>
    <d v="2024-12-12T00:00:00"/>
    <n v="-29.04"/>
    <n v="1595.64"/>
    <s v="NL47RABO0152768971"/>
    <s v="Letteboer Automatisering"/>
    <s v="Factuur LABO2024-1629 Klantnr DB1039609 dd 28-11--2024"/>
    <x v="4"/>
  </r>
  <r>
    <s v="NL07RABO0103408525"/>
    <s v="EUR"/>
    <s v="RABONL2U"/>
    <n v="2072"/>
    <d v="2024-12-19T00:00:00"/>
    <x v="11"/>
    <d v="2024-12-19T00:00:00"/>
    <n v="-15"/>
    <n v="1580.64"/>
    <s v="NL94INGB0000869000"/>
    <s v="Vitens NV"/>
    <s v="Klantnummer 1011106571 Factuurnummer 132000892042 dd 04-12-2024"/>
    <x v="12"/>
  </r>
  <r>
    <s v="NL07RABO0103408525"/>
    <s v="EUR"/>
    <s v="RABONL2U"/>
    <n v="2073"/>
    <d v="2024-12-23T00:00:00"/>
    <x v="11"/>
    <d v="2024-12-23T00:00:00"/>
    <n v="-89.23"/>
    <n v="1491.41"/>
    <s v="NL98INGB0000845745"/>
    <s v="ZIGGO SERVICES BV"/>
    <s v="Klant Nr 14725782/383455541 December Factuur Nr 320036128656 zie ziggo.nl/mijnziggo"/>
    <x v="7"/>
  </r>
  <r>
    <s v="NL07RABO0103408525"/>
    <s v="EUR"/>
    <s v="RABONL2U"/>
    <n v="2074"/>
    <d v="2024-12-28T00:00:00"/>
    <x v="11"/>
    <d v="2024-12-28T00:00:00"/>
    <n v="-50"/>
    <n v="1441.41"/>
    <s v="NL61INGB0003444653"/>
    <s v="H.J.B. Slag"/>
    <s v="Beheerdersvergoeding C. Boenders 24 tm 27-12-2024"/>
    <x v="15"/>
  </r>
  <r>
    <s v="NL07RABO0103408525"/>
    <s v="EUR"/>
    <s v="RABONL2U"/>
    <n v="2075"/>
    <d v="2024-12-28T00:00:00"/>
    <x v="11"/>
    <d v="2024-12-28T00:00:00"/>
    <n v="-29.04"/>
    <n v="1412.37"/>
    <s v="NL47RABO0152768971"/>
    <s v="Letteboer Automatisering"/>
    <s v="Factuur LABO2024-1722 Klantnr DB1039609 dd 28-12-2024"/>
    <x v="4"/>
  </r>
  <r>
    <s v="NL07RABO0103408525"/>
    <s v="EUR"/>
    <s v="RABONL2U"/>
    <n v="2076"/>
    <d v="2024-12-31T00:00:00"/>
    <x v="11"/>
    <d v="2024-12-31T00:00:00"/>
    <n v="2573.0500000000002"/>
    <n v="3985.42"/>
    <s v="NL70CITI2032329018"/>
    <s v="Stichting Mollie Payments"/>
    <s v="REF T05755554.2412.02"/>
    <x v="0"/>
  </r>
  <r>
    <s v="NL07RABO0103408525"/>
    <s v="EUR"/>
    <s v="RABONL2U"/>
    <n v="2077"/>
    <d v="2024-12-31T00:00:00"/>
    <x v="11"/>
    <d v="2024-12-31T00:00:00"/>
    <n v="-2500"/>
    <n v="1485.42"/>
    <s v="NL84RABO3292282721"/>
    <s v="St. Drempelloos op vakantie"/>
    <s v="Interne overboeking naar spaarrekening"/>
    <x v="8"/>
  </r>
  <r>
    <s v="NL84RABO3292282721"/>
    <s v="EUR"/>
    <s v="RABONL2U"/>
    <n v="30"/>
    <d v="2024-01-01T00:00:00"/>
    <x v="0"/>
    <d v="2024-01-01T00:00:00"/>
    <n v="270.60000000000002"/>
    <n v="25836.48"/>
    <n v="999999"/>
    <s v="Kosten"/>
    <s v="Rente over periode                 01-01-2023 t/m 31-12-2023            "/>
    <x v="1"/>
  </r>
  <r>
    <s v="NL84RABO3292282721"/>
    <s v="EUR"/>
    <s v="RABONL2U"/>
    <n v="31"/>
    <d v="2024-02-01T00:00:00"/>
    <x v="1"/>
    <d v="2024-02-01T00:00:00"/>
    <n v="-2500"/>
    <n v="23336.48"/>
    <s v="NL84RABO3292282721"/>
    <s v="St. Drempelloos op vakantie"/>
    <s v="Interne overboeking                   "/>
    <x v="8"/>
  </r>
  <r>
    <s v="NL84RABO3292282721"/>
    <s v="EUR"/>
    <s v="RABONL2U"/>
    <n v="32"/>
    <d v="2024-02-17T00:00:00"/>
    <x v="1"/>
    <d v="2024-02-17T00:00:00"/>
    <n v="-2000"/>
    <n v="21336.48"/>
    <s v="NL84RABO3292282721"/>
    <s v="St. Drempelloos op vakantie"/>
    <s v="Interne overboeking                   "/>
    <x v="8"/>
  </r>
  <r>
    <s v="NL84RABO3292282721"/>
    <s v="EUR"/>
    <s v="RABONL2U"/>
    <n v="33"/>
    <d v="2024-03-13T00:00:00"/>
    <x v="2"/>
    <d v="2024-03-13T00:00:00"/>
    <n v="-1500"/>
    <n v="19836.48"/>
    <s v="NL84RABO3292282721"/>
    <s v="St. Drempelloos op vakantie"/>
    <s v="Interne overboeking                   "/>
    <x v="8"/>
  </r>
  <r>
    <s v="NL84RABO3292282721"/>
    <s v="EUR"/>
    <s v="RABONL2U"/>
    <n v="34"/>
    <d v="2024-04-11T00:00:00"/>
    <x v="3"/>
    <d v="2024-04-11T00:00:00"/>
    <n v="-1500"/>
    <n v="18336.48"/>
    <s v="NL84RABO3292282721"/>
    <s v="St. Drempelloos op vakantie"/>
    <s v="Interne overboeking                   "/>
    <x v="8"/>
  </r>
  <r>
    <s v="NL84RABO3292282721"/>
    <s v="EUR"/>
    <s v="RABONL2U"/>
    <n v="35"/>
    <d v="2024-05-03T00:00:00"/>
    <x v="4"/>
    <d v="2024-05-03T00:00:00"/>
    <n v="-2000"/>
    <n v="16336.48"/>
    <s v="NL84RABO3292282721"/>
    <s v="St. Drempelloos op vakantie"/>
    <s v="Interne overboeking                   "/>
    <x v="8"/>
  </r>
  <r>
    <s v="NL84RABO3292282721"/>
    <s v="EUR"/>
    <s v="RABONL2U"/>
    <n v="36"/>
    <d v="2024-06-09T00:00:00"/>
    <x v="5"/>
    <d v="2024-06-09T00:00:00"/>
    <n v="-1000"/>
    <n v="15336.48"/>
    <s v="NL84RABO3292282721"/>
    <s v="St. Drempelloos op vakantie"/>
    <s v="Interne overboeking                   "/>
    <x v="8"/>
  </r>
  <r>
    <s v="NL84RABO3292282721"/>
    <s v="EUR"/>
    <s v="RABONL2U"/>
    <n v="37"/>
    <d v="2024-12-31T00:00:00"/>
    <x v="11"/>
    <d v="2024-12-31T00:00:00"/>
    <n v="2500"/>
    <n v="17836.48"/>
    <s v="NL84RABO3292282721"/>
    <s v="St. Drempelloos op vakantie"/>
    <s v="Interne overboeking naar spaarrekening                                  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A28F20-DAD7-47EF-B726-C6C73B9C5D73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N24" firstHeaderRow="1" firstDataRow="2" firstDataCol="1"/>
  <pivotFields count="13">
    <pivotField showAll="0"/>
    <pivotField showAll="0"/>
    <pivotField showAll="0"/>
    <pivotField showAll="0"/>
    <pivotField numFmtId="14" showAll="0"/>
    <pivotField axis="axisCol" numFmtId="1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4" showAll="0"/>
    <pivotField dataField="1" showAll="0"/>
    <pivotField showAll="0"/>
    <pivotField showAll="0"/>
    <pivotField showAll="0"/>
    <pivotField showAll="0"/>
    <pivotField axis="axisRow" showAll="0">
      <items count="20">
        <item x="2"/>
        <item x="0"/>
        <item x="9"/>
        <item x="13"/>
        <item x="1"/>
        <item x="16"/>
        <item x="3"/>
        <item x="10"/>
        <item x="12"/>
        <item x="4"/>
        <item x="14"/>
        <item x="7"/>
        <item x="8"/>
        <item x="15"/>
        <item x="5"/>
        <item x="6"/>
        <item x="11"/>
        <item x="17"/>
        <item x="18"/>
        <item t="default"/>
      </items>
    </pivotField>
  </pivotFields>
  <rowFields count="1">
    <field x="1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 van Bedrag" fld="7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2592-6E5B-4109-B50B-DBD52E5E1D84}">
  <dimension ref="A3:U27"/>
  <sheetViews>
    <sheetView tabSelected="1" topLeftCell="A2" workbookViewId="0">
      <selection activeCell="W4" sqref="W4"/>
    </sheetView>
  </sheetViews>
  <sheetFormatPr defaultRowHeight="14.4" x14ac:dyDescent="0.3"/>
  <cols>
    <col min="1" max="1" width="19.5546875" bestFit="1" customWidth="1"/>
    <col min="2" max="2" width="13.44140625" bestFit="1" customWidth="1"/>
    <col min="3" max="6" width="6.21875" bestFit="1" customWidth="1"/>
    <col min="7" max="9" width="5.5546875" bestFit="1" customWidth="1"/>
    <col min="10" max="10" width="6.21875" bestFit="1" customWidth="1"/>
    <col min="11" max="11" width="5.5546875" bestFit="1" customWidth="1"/>
    <col min="12" max="12" width="4.6640625" bestFit="1" customWidth="1"/>
    <col min="13" max="13" width="5.5546875" bestFit="1" customWidth="1"/>
    <col min="14" max="14" width="9.5546875" bestFit="1" customWidth="1"/>
    <col min="15" max="15" width="19.5546875" bestFit="1" customWidth="1"/>
    <col min="16" max="16" width="0" hidden="1" customWidth="1"/>
    <col min="17" max="17" width="12.6640625" style="8" hidden="1" customWidth="1"/>
    <col min="19" max="19" width="8.88671875" style="8"/>
    <col min="20" max="20" width="10.77734375" style="8" customWidth="1"/>
    <col min="21" max="21" width="8.88671875" style="8"/>
  </cols>
  <sheetData>
    <row r="3" spans="1:21" x14ac:dyDescent="0.3">
      <c r="A3" s="2" t="s">
        <v>228</v>
      </c>
      <c r="B3" s="2" t="s">
        <v>230</v>
      </c>
      <c r="Q3" s="8" t="s">
        <v>259</v>
      </c>
      <c r="R3" t="s">
        <v>296</v>
      </c>
      <c r="S3" s="8" t="s">
        <v>260</v>
      </c>
      <c r="T3" s="8" t="s">
        <v>261</v>
      </c>
      <c r="U3" s="8" t="s">
        <v>262</v>
      </c>
    </row>
    <row r="4" spans="1:21" x14ac:dyDescent="0.3">
      <c r="A4" s="2" t="s">
        <v>226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 t="s">
        <v>227</v>
      </c>
    </row>
    <row r="5" spans="1:21" x14ac:dyDescent="0.3">
      <c r="A5" s="3" t="s">
        <v>214</v>
      </c>
      <c r="B5" s="9">
        <v>-282</v>
      </c>
      <c r="C5" s="9">
        <v>-282</v>
      </c>
      <c r="D5" s="9">
        <v>-282</v>
      </c>
      <c r="E5" s="9">
        <v>-282</v>
      </c>
      <c r="F5" s="9">
        <v>-282</v>
      </c>
      <c r="G5" s="9">
        <v>-282</v>
      </c>
      <c r="H5" s="9">
        <v>-282</v>
      </c>
      <c r="I5" s="9">
        <v>-282</v>
      </c>
      <c r="J5" s="9">
        <v>-282</v>
      </c>
      <c r="K5" s="9">
        <v>741.64</v>
      </c>
      <c r="L5" s="9">
        <v>-201</v>
      </c>
      <c r="M5" s="9">
        <v>-201</v>
      </c>
      <c r="N5" s="9">
        <v>-2198.36</v>
      </c>
      <c r="O5" t="str">
        <f>A5</f>
        <v>Energie</v>
      </c>
      <c r="P5" t="str">
        <f>+O5</f>
        <v>Energie</v>
      </c>
      <c r="R5" s="9">
        <f>+N5</f>
        <v>-2198.36</v>
      </c>
      <c r="U5" s="10">
        <f>SUM(R5:T5)</f>
        <v>-2198.36</v>
      </c>
    </row>
    <row r="6" spans="1:21" x14ac:dyDescent="0.3">
      <c r="A6" s="3" t="s">
        <v>210</v>
      </c>
      <c r="B6" s="9">
        <v>1813.2399999999998</v>
      </c>
      <c r="C6" s="9">
        <v>1374.67</v>
      </c>
      <c r="D6" s="9">
        <v>1072.69</v>
      </c>
      <c r="E6" s="9"/>
      <c r="F6" s="9">
        <v>342.14</v>
      </c>
      <c r="G6" s="9">
        <v>1993.9299999999998</v>
      </c>
      <c r="H6" s="9">
        <v>2643.89</v>
      </c>
      <c r="I6" s="9">
        <v>1213.49</v>
      </c>
      <c r="J6" s="9"/>
      <c r="K6" s="9">
        <v>2763.84</v>
      </c>
      <c r="L6" s="9">
        <v>704.62</v>
      </c>
      <c r="M6" s="9">
        <v>3262.4</v>
      </c>
      <c r="N6" s="9">
        <v>17184.91</v>
      </c>
      <c r="O6" t="str">
        <f t="shared" ref="O6:O23" si="0">A6</f>
        <v>huuropbrengsten</v>
      </c>
      <c r="P6" t="str">
        <f>+O6</f>
        <v>huuropbrengsten</v>
      </c>
      <c r="R6" s="9">
        <f>+N6</f>
        <v>17184.91</v>
      </c>
      <c r="S6" s="8">
        <v>8540</v>
      </c>
      <c r="T6" s="8">
        <v>-9650</v>
      </c>
      <c r="U6" s="10">
        <f t="shared" ref="U6:U23" si="1">SUM(R6:T6)</f>
        <v>16074.91</v>
      </c>
    </row>
    <row r="7" spans="1:21" x14ac:dyDescent="0.3">
      <c r="A7" s="3" t="s">
        <v>217</v>
      </c>
      <c r="B7" s="9"/>
      <c r="C7" s="9">
        <v>-4648.25</v>
      </c>
      <c r="D7" s="9">
        <v>-1495</v>
      </c>
      <c r="E7" s="9">
        <v>-132.69999999999999</v>
      </c>
      <c r="F7" s="9"/>
      <c r="G7" s="9">
        <v>-114.95</v>
      </c>
      <c r="H7" s="9">
        <v>5.95</v>
      </c>
      <c r="I7" s="9"/>
      <c r="J7" s="9"/>
      <c r="K7" s="9"/>
      <c r="L7" s="9"/>
      <c r="M7" s="9"/>
      <c r="N7" s="9">
        <v>-6384.95</v>
      </c>
      <c r="O7" t="str">
        <f t="shared" si="0"/>
        <v>Onderhoud</v>
      </c>
      <c r="P7" t="str">
        <f t="shared" ref="P7:P22" si="2">+O7</f>
        <v>Onderhoud</v>
      </c>
      <c r="R7" s="9">
        <f>+N7</f>
        <v>-6384.95</v>
      </c>
      <c r="S7" s="8">
        <v>5408</v>
      </c>
      <c r="T7" s="8">
        <v>0</v>
      </c>
      <c r="U7" s="10">
        <f t="shared" si="1"/>
        <v>-976.94999999999982</v>
      </c>
    </row>
    <row r="8" spans="1:21" x14ac:dyDescent="0.3">
      <c r="A8" s="3" t="s">
        <v>220</v>
      </c>
      <c r="B8" s="9"/>
      <c r="C8" s="9"/>
      <c r="D8" s="9">
        <v>-108.4</v>
      </c>
      <c r="E8" s="9">
        <v>-14.25</v>
      </c>
      <c r="F8" s="9"/>
      <c r="G8" s="9">
        <v>-30.5</v>
      </c>
      <c r="H8" s="9"/>
      <c r="I8" s="9"/>
      <c r="J8" s="9">
        <v>-27.99</v>
      </c>
      <c r="K8" s="9"/>
      <c r="L8" s="9"/>
      <c r="M8" s="9"/>
      <c r="N8" s="9">
        <v>-181.14000000000001</v>
      </c>
      <c r="O8" t="str">
        <f t="shared" si="0"/>
        <v>Onkosten</v>
      </c>
      <c r="P8" t="str">
        <f t="shared" si="2"/>
        <v>Onkosten</v>
      </c>
      <c r="R8" s="9">
        <f>+N8</f>
        <v>-181.14000000000001</v>
      </c>
      <c r="U8" s="10">
        <f t="shared" si="1"/>
        <v>-181.14000000000001</v>
      </c>
    </row>
    <row r="9" spans="1:21" x14ac:dyDescent="0.3">
      <c r="A9" s="3" t="s">
        <v>225</v>
      </c>
      <c r="B9" s="9">
        <v>254.02000000000004</v>
      </c>
      <c r="C9" s="9">
        <v>-17</v>
      </c>
      <c r="D9" s="9">
        <v>-16.02</v>
      </c>
      <c r="E9" s="9">
        <v>-15.71</v>
      </c>
      <c r="F9" s="9">
        <v>-15.92</v>
      </c>
      <c r="G9" s="9">
        <v>-17.43</v>
      </c>
      <c r="H9" s="9">
        <v>-16.670000000000002</v>
      </c>
      <c r="I9" s="9">
        <v>-16.309999999999999</v>
      </c>
      <c r="J9" s="9">
        <v>-16.940000000000001</v>
      </c>
      <c r="K9" s="9">
        <v>-15.8</v>
      </c>
      <c r="L9" s="9">
        <v>-16.329999999999998</v>
      </c>
      <c r="M9" s="9">
        <v>-15.63</v>
      </c>
      <c r="N9" s="9">
        <v>74.260000000000048</v>
      </c>
      <c r="O9" t="str">
        <f t="shared" si="0"/>
        <v>Rente</v>
      </c>
      <c r="P9" t="str">
        <f t="shared" si="2"/>
        <v>Rente</v>
      </c>
      <c r="R9" s="9">
        <f>+N9</f>
        <v>74.260000000000048</v>
      </c>
      <c r="S9" s="8">
        <v>-150</v>
      </c>
      <c r="T9" s="8">
        <v>100</v>
      </c>
      <c r="U9" s="10">
        <f t="shared" si="1"/>
        <v>24.260000000000048</v>
      </c>
    </row>
    <row r="10" spans="1:21" x14ac:dyDescent="0.3">
      <c r="A10" s="3" t="s">
        <v>211</v>
      </c>
      <c r="B10" s="9"/>
      <c r="C10" s="9"/>
      <c r="D10" s="9"/>
      <c r="E10" s="9"/>
      <c r="F10" s="9">
        <v>-321.93</v>
      </c>
      <c r="G10" s="9"/>
      <c r="H10" s="9">
        <v>-568.75</v>
      </c>
      <c r="I10" s="9">
        <v>-85.85</v>
      </c>
      <c r="J10" s="9"/>
      <c r="K10" s="9">
        <v>-493.63</v>
      </c>
      <c r="L10" s="9">
        <v>-85.85</v>
      </c>
      <c r="M10" s="9"/>
      <c r="N10" s="9">
        <v>-1556.01</v>
      </c>
      <c r="O10" t="str">
        <f t="shared" si="0"/>
        <v>Schoonmaak</v>
      </c>
      <c r="P10" t="str">
        <f t="shared" si="2"/>
        <v>Schoonmaak</v>
      </c>
      <c r="R10" s="9">
        <f>+N10</f>
        <v>-1556.01</v>
      </c>
      <c r="U10" s="10">
        <f t="shared" si="1"/>
        <v>-1556.01</v>
      </c>
    </row>
    <row r="11" spans="1:21" x14ac:dyDescent="0.3">
      <c r="A11" s="3" t="s">
        <v>215</v>
      </c>
      <c r="B11" s="9">
        <v>-96.799999999999983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v>-96.799999999999983</v>
      </c>
      <c r="O11" t="str">
        <f t="shared" si="0"/>
        <v>Solide</v>
      </c>
      <c r="P11" t="str">
        <f t="shared" si="2"/>
        <v>Solide</v>
      </c>
      <c r="R11" s="9">
        <f>+N11</f>
        <v>-96.799999999999983</v>
      </c>
      <c r="U11" s="10">
        <f t="shared" si="1"/>
        <v>-96.799999999999983</v>
      </c>
    </row>
    <row r="12" spans="1:21" x14ac:dyDescent="0.3">
      <c r="A12" s="3" t="s">
        <v>218</v>
      </c>
      <c r="B12" s="9"/>
      <c r="C12" s="9">
        <v>-25.98</v>
      </c>
      <c r="D12" s="9"/>
      <c r="E12" s="9"/>
      <c r="F12" s="9"/>
      <c r="G12" s="9">
        <v>-107.8</v>
      </c>
      <c r="H12" s="9">
        <v>-143.32</v>
      </c>
      <c r="I12" s="9">
        <v>-166</v>
      </c>
      <c r="J12" s="9">
        <v>-85.76</v>
      </c>
      <c r="K12" s="9">
        <v>-206.6</v>
      </c>
      <c r="L12" s="9">
        <v>-71.16</v>
      </c>
      <c r="M12" s="9"/>
      <c r="N12" s="9">
        <v>-806.62</v>
      </c>
      <c r="O12" t="str">
        <f t="shared" si="0"/>
        <v>Was</v>
      </c>
      <c r="P12" t="str">
        <f t="shared" si="2"/>
        <v>Was</v>
      </c>
      <c r="R12" s="9">
        <f>+N12</f>
        <v>-806.62</v>
      </c>
      <c r="U12" s="10">
        <f t="shared" si="1"/>
        <v>-806.62</v>
      </c>
    </row>
    <row r="13" spans="1:21" x14ac:dyDescent="0.3">
      <c r="A13" s="3" t="s">
        <v>213</v>
      </c>
      <c r="B13" s="9"/>
      <c r="C13" s="9">
        <v>-44.04</v>
      </c>
      <c r="D13" s="9"/>
      <c r="E13" s="9">
        <v>21.98</v>
      </c>
      <c r="F13" s="9">
        <v>-15</v>
      </c>
      <c r="G13" s="9">
        <v>-15</v>
      </c>
      <c r="H13" s="9">
        <v>-15</v>
      </c>
      <c r="I13" s="9">
        <v>-15</v>
      </c>
      <c r="J13" s="9">
        <v>-15</v>
      </c>
      <c r="K13" s="9">
        <v>-15</v>
      </c>
      <c r="L13" s="9">
        <v>-15</v>
      </c>
      <c r="M13" s="9">
        <v>-15</v>
      </c>
      <c r="N13" s="9">
        <v>-142.06</v>
      </c>
      <c r="O13" t="str">
        <f t="shared" si="0"/>
        <v>Water</v>
      </c>
      <c r="P13" t="str">
        <f t="shared" si="2"/>
        <v>Water</v>
      </c>
      <c r="R13" s="9">
        <f>+N13</f>
        <v>-142.06</v>
      </c>
      <c r="U13" s="10">
        <f t="shared" si="1"/>
        <v>-142.06</v>
      </c>
    </row>
    <row r="14" spans="1:21" x14ac:dyDescent="0.3">
      <c r="A14" s="3" t="s">
        <v>216</v>
      </c>
      <c r="B14" s="9">
        <v>-156.09</v>
      </c>
      <c r="C14" s="9">
        <v>-29.04</v>
      </c>
      <c r="D14" s="9">
        <v>-228.69</v>
      </c>
      <c r="E14" s="9">
        <v>-74.42</v>
      </c>
      <c r="F14" s="9">
        <v>-210.54</v>
      </c>
      <c r="G14" s="9">
        <v>-29.04</v>
      </c>
      <c r="H14" s="9">
        <v>-29.04</v>
      </c>
      <c r="I14" s="9">
        <v>-29.04</v>
      </c>
      <c r="J14" s="9">
        <v>-29.04</v>
      </c>
      <c r="K14" s="9">
        <v>-29.04</v>
      </c>
      <c r="L14" s="9">
        <v>-29.04</v>
      </c>
      <c r="M14" s="9">
        <v>-58.08</v>
      </c>
      <c r="N14" s="9">
        <v>-931.0999999999998</v>
      </c>
      <c r="O14" t="str">
        <f t="shared" si="0"/>
        <v>Website</v>
      </c>
      <c r="P14" t="str">
        <f t="shared" si="2"/>
        <v>Website</v>
      </c>
      <c r="R14" s="9">
        <f>+N14</f>
        <v>-931.0999999999998</v>
      </c>
      <c r="U14" s="10">
        <f t="shared" si="1"/>
        <v>-931.0999999999998</v>
      </c>
    </row>
    <row r="15" spans="1:21" x14ac:dyDescent="0.3">
      <c r="A15" s="3" t="s">
        <v>212</v>
      </c>
      <c r="B15" s="9"/>
      <c r="C15" s="9"/>
      <c r="D15" s="9"/>
      <c r="E15" s="9">
        <v>-554.78</v>
      </c>
      <c r="F15" s="9">
        <v>-173.07</v>
      </c>
      <c r="G15" s="9"/>
      <c r="H15" s="9"/>
      <c r="I15" s="9"/>
      <c r="J15" s="9"/>
      <c r="K15" s="9"/>
      <c r="L15" s="9"/>
      <c r="M15" s="9"/>
      <c r="N15" s="9">
        <v>-727.84999999999991</v>
      </c>
      <c r="O15" t="str">
        <f t="shared" si="0"/>
        <v>WOZ</v>
      </c>
      <c r="P15" t="str">
        <f t="shared" si="2"/>
        <v>WOZ</v>
      </c>
      <c r="R15" s="9">
        <f>+N15</f>
        <v>-727.84999999999991</v>
      </c>
      <c r="U15" s="10">
        <f t="shared" si="1"/>
        <v>-727.84999999999991</v>
      </c>
    </row>
    <row r="16" spans="1:21" x14ac:dyDescent="0.3">
      <c r="A16" s="3" t="s">
        <v>219</v>
      </c>
      <c r="B16" s="9">
        <v>-79.86</v>
      </c>
      <c r="C16" s="9">
        <v>-79.86</v>
      </c>
      <c r="D16" s="9">
        <v>-84.04</v>
      </c>
      <c r="E16" s="9">
        <v>-86.81</v>
      </c>
      <c r="F16" s="9">
        <v>-86.81</v>
      </c>
      <c r="G16" s="9">
        <v>-89.23</v>
      </c>
      <c r="H16" s="9">
        <v>-89.23</v>
      </c>
      <c r="I16" s="9">
        <v>-89.23</v>
      </c>
      <c r="J16" s="9">
        <v>-89.23</v>
      </c>
      <c r="K16" s="9">
        <v>-89.23</v>
      </c>
      <c r="L16" s="9">
        <v>-89.23</v>
      </c>
      <c r="M16" s="9">
        <v>-89.23</v>
      </c>
      <c r="N16" s="9">
        <v>-1041.99</v>
      </c>
      <c r="O16" t="str">
        <f t="shared" si="0"/>
        <v>Ziggo</v>
      </c>
      <c r="P16" t="str">
        <f t="shared" si="2"/>
        <v>Ziggo</v>
      </c>
      <c r="R16" s="9">
        <f>+N16</f>
        <v>-1041.99</v>
      </c>
      <c r="U16" s="10">
        <f t="shared" si="1"/>
        <v>-1041.99</v>
      </c>
    </row>
    <row r="17" spans="1:21" x14ac:dyDescent="0.3">
      <c r="A17" s="3" t="s">
        <v>231</v>
      </c>
      <c r="B17" s="9"/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/>
      <c r="I17" s="9"/>
      <c r="J17" s="9"/>
      <c r="K17" s="9"/>
      <c r="L17" s="9"/>
      <c r="M17" s="9">
        <v>0</v>
      </c>
      <c r="N17" s="9">
        <v>0</v>
      </c>
      <c r="O17" t="str">
        <f t="shared" si="0"/>
        <v>Kruisposten</v>
      </c>
      <c r="P17" t="str">
        <f t="shared" si="2"/>
        <v>Kruisposten</v>
      </c>
      <c r="R17" s="9">
        <f>+N17</f>
        <v>0</v>
      </c>
      <c r="U17" s="10">
        <f t="shared" si="1"/>
        <v>0</v>
      </c>
    </row>
    <row r="18" spans="1:21" x14ac:dyDescent="0.3">
      <c r="A18" s="3" t="s">
        <v>232</v>
      </c>
      <c r="B18" s="9"/>
      <c r="C18" s="9"/>
      <c r="D18" s="9"/>
      <c r="E18" s="9"/>
      <c r="F18" s="9">
        <v>-350</v>
      </c>
      <c r="G18" s="9">
        <v>-370.79</v>
      </c>
      <c r="H18" s="9">
        <v>-250</v>
      </c>
      <c r="I18" s="9">
        <v>-425</v>
      </c>
      <c r="J18" s="9">
        <v>-300</v>
      </c>
      <c r="K18" s="9">
        <v>-150</v>
      </c>
      <c r="L18" s="9"/>
      <c r="M18" s="9">
        <v>-50</v>
      </c>
      <c r="N18" s="9">
        <v>-1895.79</v>
      </c>
      <c r="O18" t="str">
        <f t="shared" si="0"/>
        <v>Fam Slag</v>
      </c>
      <c r="P18" t="str">
        <f t="shared" si="2"/>
        <v>Fam Slag</v>
      </c>
      <c r="R18" s="9">
        <f>+N18</f>
        <v>-1895.79</v>
      </c>
      <c r="U18" s="10">
        <f t="shared" si="1"/>
        <v>-1895.79</v>
      </c>
    </row>
    <row r="19" spans="1:21" x14ac:dyDescent="0.3">
      <c r="A19" s="3" t="s">
        <v>233</v>
      </c>
      <c r="B19" s="9">
        <v>-658.56</v>
      </c>
      <c r="C19" s="9">
        <v>-658.56</v>
      </c>
      <c r="D19" s="9">
        <v>-658.56</v>
      </c>
      <c r="E19" s="9">
        <v>-658.56</v>
      </c>
      <c r="F19" s="9">
        <v>-658.56</v>
      </c>
      <c r="G19" s="9">
        <v>-658.56</v>
      </c>
      <c r="H19" s="9">
        <v>-693.17</v>
      </c>
      <c r="I19" s="9">
        <v>-693.17</v>
      </c>
      <c r="J19" s="9">
        <v>-693.17</v>
      </c>
      <c r="K19" s="9">
        <v>-693.17</v>
      </c>
      <c r="L19" s="9">
        <v>-693.17</v>
      </c>
      <c r="M19" s="9">
        <v>-693.17</v>
      </c>
      <c r="N19" s="9">
        <v>-8110.38</v>
      </c>
      <c r="O19" t="str">
        <f t="shared" si="0"/>
        <v>huur Welbions</v>
      </c>
      <c r="P19" t="str">
        <f t="shared" si="2"/>
        <v>huur Welbions</v>
      </c>
      <c r="R19" s="9">
        <f>+N19</f>
        <v>-8110.38</v>
      </c>
      <c r="U19" s="10">
        <f t="shared" si="1"/>
        <v>-8110.38</v>
      </c>
    </row>
    <row r="20" spans="1:21" x14ac:dyDescent="0.3">
      <c r="A20" s="3" t="s">
        <v>284</v>
      </c>
      <c r="B20" s="9">
        <v>-423.4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v>-423.4</v>
      </c>
      <c r="O20" t="str">
        <f t="shared" si="0"/>
        <v>Verzekeringen</v>
      </c>
      <c r="P20" t="str">
        <f t="shared" si="2"/>
        <v>Verzekeringen</v>
      </c>
      <c r="R20" s="9">
        <f>+N20</f>
        <v>-423.4</v>
      </c>
      <c r="U20" s="10">
        <f t="shared" si="1"/>
        <v>-423.4</v>
      </c>
    </row>
    <row r="21" spans="1:21" x14ac:dyDescent="0.3">
      <c r="A21" s="3" t="s">
        <v>285</v>
      </c>
      <c r="B21" s="9"/>
      <c r="C21" s="9">
        <v>-117.37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v>-117.37</v>
      </c>
      <c r="O21" t="str">
        <f t="shared" si="0"/>
        <v>Advertentiekosten</v>
      </c>
      <c r="P21" t="str">
        <f t="shared" si="2"/>
        <v>Advertentiekosten</v>
      </c>
      <c r="R21" s="9">
        <f>+N21</f>
        <v>-117.37</v>
      </c>
      <c r="U21" s="10">
        <f t="shared" si="1"/>
        <v>-117.37</v>
      </c>
    </row>
    <row r="22" spans="1:21" x14ac:dyDescent="0.3">
      <c r="A22" s="3" t="s">
        <v>278</v>
      </c>
      <c r="B22" s="9"/>
      <c r="C22" s="9"/>
      <c r="D22" s="9"/>
      <c r="E22" s="9"/>
      <c r="F22" s="9">
        <v>-200</v>
      </c>
      <c r="G22" s="9"/>
      <c r="H22" s="9"/>
      <c r="I22" s="9"/>
      <c r="J22" s="9"/>
      <c r="K22" s="9"/>
      <c r="L22" s="9"/>
      <c r="M22" s="9"/>
      <c r="N22" s="9">
        <v>-200</v>
      </c>
      <c r="O22" t="str">
        <f t="shared" si="0"/>
        <v>Kleine kasuitgaven</v>
      </c>
      <c r="P22" t="str">
        <f t="shared" si="2"/>
        <v>Kleine kasuitgaven</v>
      </c>
      <c r="R22" s="9">
        <f>+N22</f>
        <v>-200</v>
      </c>
      <c r="S22" s="10"/>
      <c r="T22" s="10"/>
      <c r="U22" s="10">
        <f t="shared" si="1"/>
        <v>-200</v>
      </c>
    </row>
    <row r="23" spans="1:21" x14ac:dyDescent="0.3">
      <c r="A23" s="3" t="s">
        <v>281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>
        <v>-61.75</v>
      </c>
      <c r="M23" s="9"/>
      <c r="N23" s="9">
        <v>-61.75</v>
      </c>
      <c r="O23" t="str">
        <f t="shared" si="0"/>
        <v>Containerschoonmaak</v>
      </c>
      <c r="R23" s="9">
        <f>+N23</f>
        <v>-61.75</v>
      </c>
      <c r="U23" s="10">
        <f t="shared" si="1"/>
        <v>-61.75</v>
      </c>
    </row>
    <row r="24" spans="1:21" x14ac:dyDescent="0.3">
      <c r="A24" s="3" t="s">
        <v>227</v>
      </c>
      <c r="B24" s="9">
        <v>370.55000000000007</v>
      </c>
      <c r="C24" s="9">
        <v>-4527.4299999999994</v>
      </c>
      <c r="D24" s="9">
        <v>-1800.0199999999998</v>
      </c>
      <c r="E24" s="9">
        <v>-1797.2499999999998</v>
      </c>
      <c r="F24" s="9">
        <v>-1971.6899999999998</v>
      </c>
      <c r="G24" s="9">
        <v>278.62999999999988</v>
      </c>
      <c r="H24" s="9">
        <v>562.65999999999974</v>
      </c>
      <c r="I24" s="9">
        <v>-588.1099999999999</v>
      </c>
      <c r="J24" s="9">
        <v>-1539.13</v>
      </c>
      <c r="K24" s="9">
        <v>1813.0099999999998</v>
      </c>
      <c r="L24" s="9">
        <v>-557.90999999999985</v>
      </c>
      <c r="M24" s="9">
        <v>2140.29</v>
      </c>
      <c r="N24" s="9">
        <v>-7616.4000000000005</v>
      </c>
      <c r="U24" s="10"/>
    </row>
    <row r="25" spans="1:21" x14ac:dyDescent="0.3">
      <c r="U25" s="10"/>
    </row>
    <row r="26" spans="1:21" x14ac:dyDescent="0.3">
      <c r="U26" s="10"/>
    </row>
    <row r="27" spans="1:21" x14ac:dyDescent="0.3">
      <c r="R27" s="9">
        <f>SUM(R5:R26)</f>
        <v>-7616.4000000000005</v>
      </c>
      <c r="S27" s="9">
        <f t="shared" ref="S27:U27" si="3">SUM(S5:S26)</f>
        <v>13798</v>
      </c>
      <c r="T27" s="9">
        <f>SUM(T6:T26)</f>
        <v>-9550</v>
      </c>
      <c r="U27" s="9">
        <f t="shared" si="3"/>
        <v>-3368.400000000001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D978-9F18-46AE-9B29-C532EC8809B8}">
  <dimension ref="A1:J19"/>
  <sheetViews>
    <sheetView workbookViewId="0">
      <selection activeCell="M10" sqref="M10"/>
    </sheetView>
  </sheetViews>
  <sheetFormatPr defaultRowHeight="14.4" x14ac:dyDescent="0.3"/>
  <cols>
    <col min="1" max="1" width="19.5546875" customWidth="1"/>
    <col min="2" max="2" width="10.33203125" bestFit="1" customWidth="1"/>
    <col min="4" max="4" width="10.33203125" bestFit="1" customWidth="1"/>
    <col min="6" max="6" width="30.6640625" bestFit="1" customWidth="1"/>
    <col min="7" max="7" width="10.33203125" bestFit="1" customWidth="1"/>
  </cols>
  <sheetData>
    <row r="1" spans="1:10" x14ac:dyDescent="0.3">
      <c r="A1" t="s">
        <v>274</v>
      </c>
    </row>
    <row r="3" spans="1:10" x14ac:dyDescent="0.3">
      <c r="B3" s="15">
        <v>45657</v>
      </c>
      <c r="C3" s="15"/>
      <c r="D3" s="15">
        <v>45291</v>
      </c>
      <c r="E3" s="15"/>
      <c r="G3" s="15">
        <v>45657</v>
      </c>
      <c r="H3" s="15"/>
      <c r="I3" s="15">
        <v>45291</v>
      </c>
      <c r="J3" s="15"/>
    </row>
    <row r="4" spans="1:10" x14ac:dyDescent="0.3">
      <c r="B4" s="8" t="s">
        <v>273</v>
      </c>
      <c r="C4" s="8" t="s">
        <v>273</v>
      </c>
      <c r="D4" s="8" t="s">
        <v>273</v>
      </c>
      <c r="E4" s="8" t="s">
        <v>273</v>
      </c>
      <c r="F4" s="8"/>
      <c r="G4" s="8" t="s">
        <v>273</v>
      </c>
      <c r="H4" s="8" t="s">
        <v>273</v>
      </c>
      <c r="I4" s="8" t="s">
        <v>273</v>
      </c>
      <c r="J4" s="8" t="s">
        <v>273</v>
      </c>
    </row>
    <row r="6" spans="1:10" x14ac:dyDescent="0.3">
      <c r="A6" s="13" t="s">
        <v>263</v>
      </c>
      <c r="B6" s="10"/>
      <c r="C6" s="10"/>
      <c r="D6" s="10"/>
      <c r="E6" s="10"/>
      <c r="F6" s="13" t="s">
        <v>267</v>
      </c>
      <c r="G6" s="10"/>
      <c r="H6" s="10"/>
      <c r="I6" s="10"/>
      <c r="J6" s="10"/>
    </row>
    <row r="7" spans="1:10" x14ac:dyDescent="0.3">
      <c r="B7" s="10"/>
      <c r="C7" s="10"/>
      <c r="D7" s="10"/>
      <c r="E7" s="10"/>
      <c r="G7" s="10"/>
      <c r="H7" s="10"/>
      <c r="I7" s="10"/>
      <c r="J7" s="10"/>
    </row>
    <row r="8" spans="1:10" x14ac:dyDescent="0.3">
      <c r="A8" s="13" t="s">
        <v>264</v>
      </c>
      <c r="B8" s="10"/>
      <c r="C8" s="10"/>
      <c r="D8" s="10"/>
      <c r="E8" s="10"/>
      <c r="F8" s="13" t="s">
        <v>268</v>
      </c>
      <c r="G8" s="10"/>
      <c r="H8" s="10"/>
      <c r="I8" s="10"/>
      <c r="J8" s="10"/>
    </row>
    <row r="9" spans="1:10" x14ac:dyDescent="0.3">
      <c r="A9" t="s">
        <v>265</v>
      </c>
      <c r="B9" s="11">
        <v>100</v>
      </c>
      <c r="C9" s="10"/>
      <c r="D9" s="11">
        <v>150</v>
      </c>
      <c r="E9" s="10"/>
      <c r="F9" t="s">
        <v>269</v>
      </c>
      <c r="G9" s="11">
        <f>+I9+DTB!U27</f>
        <v>9770.5999999999985</v>
      </c>
      <c r="H9" s="10"/>
      <c r="I9" s="11">
        <v>13139</v>
      </c>
      <c r="J9" s="10"/>
    </row>
    <row r="10" spans="1:10" x14ac:dyDescent="0.3">
      <c r="B10" s="10"/>
      <c r="C10" s="10">
        <f>+B9</f>
        <v>100</v>
      </c>
      <c r="D10" s="10"/>
      <c r="E10" s="10">
        <f>+D9</f>
        <v>150</v>
      </c>
      <c r="G10" s="10"/>
      <c r="H10" s="10">
        <f>+G9</f>
        <v>9770.5999999999985</v>
      </c>
      <c r="I10" s="10"/>
      <c r="J10" s="10">
        <v>13139</v>
      </c>
    </row>
    <row r="11" spans="1:10" x14ac:dyDescent="0.3">
      <c r="B11" s="10"/>
      <c r="C11" s="10"/>
      <c r="D11" s="10"/>
      <c r="E11" s="10"/>
      <c r="G11" s="10"/>
      <c r="H11" s="10"/>
      <c r="I11" s="10"/>
      <c r="J11" s="10"/>
    </row>
    <row r="12" spans="1:10" x14ac:dyDescent="0.3">
      <c r="B12" s="10"/>
      <c r="C12" s="10"/>
      <c r="D12" s="10"/>
      <c r="E12" s="10"/>
      <c r="F12" s="13" t="s">
        <v>270</v>
      </c>
      <c r="G12" s="10"/>
      <c r="H12" s="10"/>
      <c r="I12" s="10"/>
      <c r="J12" s="10"/>
    </row>
    <row r="13" spans="1:10" x14ac:dyDescent="0.3">
      <c r="A13" s="13" t="s">
        <v>266</v>
      </c>
      <c r="B13" s="10"/>
      <c r="C13" s="10">
        <v>19321</v>
      </c>
      <c r="D13" s="10"/>
      <c r="E13" s="10">
        <v>26939</v>
      </c>
      <c r="F13" t="s">
        <v>271</v>
      </c>
      <c r="G13" s="10">
        <v>9650</v>
      </c>
      <c r="H13" s="10"/>
      <c r="I13" s="10">
        <v>8540</v>
      </c>
      <c r="J13" s="10"/>
    </row>
    <row r="14" spans="1:10" x14ac:dyDescent="0.3">
      <c r="B14" s="10"/>
      <c r="C14" s="10"/>
      <c r="D14" s="10"/>
      <c r="E14" s="10"/>
      <c r="F14" t="s">
        <v>272</v>
      </c>
      <c r="G14" s="11">
        <v>0</v>
      </c>
      <c r="H14" s="10"/>
      <c r="I14" s="11">
        <v>5410</v>
      </c>
      <c r="J14" s="10"/>
    </row>
    <row r="15" spans="1:10" x14ac:dyDescent="0.3">
      <c r="B15" s="10"/>
      <c r="C15" s="10"/>
      <c r="D15" s="10"/>
      <c r="E15" s="10"/>
      <c r="G15" s="10"/>
      <c r="H15" s="10">
        <f>SUM(G13:G14)</f>
        <v>9650</v>
      </c>
      <c r="I15" s="10"/>
      <c r="J15" s="10">
        <f>SUM(I13:I14)</f>
        <v>13950</v>
      </c>
    </row>
    <row r="16" spans="1:10" x14ac:dyDescent="0.3">
      <c r="B16" s="10"/>
      <c r="C16" s="10"/>
      <c r="D16" s="10"/>
      <c r="E16" s="10"/>
      <c r="G16" s="10"/>
      <c r="H16" s="10"/>
      <c r="I16" s="10"/>
      <c r="J16" s="10"/>
    </row>
    <row r="17" spans="2:10" x14ac:dyDescent="0.3">
      <c r="B17" s="10"/>
      <c r="C17" s="11"/>
      <c r="D17" s="10"/>
      <c r="E17" s="11"/>
      <c r="G17" s="10"/>
      <c r="H17" s="11"/>
      <c r="I17" s="10"/>
      <c r="J17" s="11"/>
    </row>
    <row r="18" spans="2:10" x14ac:dyDescent="0.3">
      <c r="B18" s="10"/>
      <c r="C18" s="10"/>
      <c r="D18" s="10"/>
      <c r="E18" s="10"/>
      <c r="G18" s="10"/>
      <c r="H18" s="10"/>
      <c r="I18" s="10"/>
      <c r="J18" s="10"/>
    </row>
    <row r="19" spans="2:10" ht="16.2" x14ac:dyDescent="0.45">
      <c r="B19" s="10"/>
      <c r="C19" s="12">
        <f>+C10+C13</f>
        <v>19421</v>
      </c>
      <c r="D19" s="10"/>
      <c r="E19" s="12">
        <f>+E10+E13</f>
        <v>27089</v>
      </c>
      <c r="G19" s="10"/>
      <c r="H19" s="12">
        <f>+H15+H10</f>
        <v>19420.599999999999</v>
      </c>
      <c r="I19" s="10"/>
      <c r="J19" s="12">
        <f>+J15+J10</f>
        <v>27089</v>
      </c>
    </row>
  </sheetData>
  <mergeCells count="4">
    <mergeCell ref="B3:C3"/>
    <mergeCell ref="D3:E3"/>
    <mergeCell ref="G3:H3"/>
    <mergeCell ref="I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FDAA-1D6A-4CD5-B04B-2F454989D813}">
  <dimension ref="A1:M167"/>
  <sheetViews>
    <sheetView topLeftCell="A157" workbookViewId="0">
      <selection activeCell="E176" sqref="E176:F176"/>
    </sheetView>
  </sheetViews>
  <sheetFormatPr defaultRowHeight="14.4" x14ac:dyDescent="0.3"/>
  <cols>
    <col min="1" max="1" width="20.5546875" bestFit="1" customWidth="1"/>
    <col min="3" max="3" width="10.5546875" bestFit="1" customWidth="1"/>
    <col min="4" max="4" width="6.88671875" bestFit="1" customWidth="1"/>
    <col min="5" max="5" width="10.33203125" bestFit="1" customWidth="1"/>
    <col min="7" max="7" width="12" bestFit="1" customWidth="1"/>
    <col min="8" max="8" width="8.6640625" bestFit="1" customWidth="1"/>
    <col min="9" max="9" width="11.44140625" bestFit="1" customWidth="1"/>
    <col min="10" max="10" width="25.5546875" bestFit="1" customWidth="1"/>
    <col min="11" max="11" width="43.5546875" bestFit="1" customWidth="1"/>
    <col min="12" max="12" width="92.88671875" bestFit="1" customWidth="1"/>
    <col min="13" max="13" width="14.8867187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229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224</v>
      </c>
    </row>
    <row r="2" spans="1:13" x14ac:dyDescent="0.3">
      <c r="A2" t="s">
        <v>11</v>
      </c>
      <c r="B2" t="s">
        <v>12</v>
      </c>
      <c r="C2" t="s">
        <v>13</v>
      </c>
      <c r="D2">
        <v>1920</v>
      </c>
      <c r="E2" s="1">
        <v>45293</v>
      </c>
      <c r="F2" s="4">
        <f>MONTH(E2)</f>
        <v>1</v>
      </c>
      <c r="G2" s="1">
        <v>45293</v>
      </c>
      <c r="H2">
        <v>1259.28</v>
      </c>
      <c r="I2">
        <v>2631.7</v>
      </c>
      <c r="J2" t="s">
        <v>14</v>
      </c>
      <c r="K2" t="s">
        <v>15</v>
      </c>
      <c r="L2" t="s">
        <v>16</v>
      </c>
      <c r="M2" t="str">
        <f>VLOOKUP(J2,koppelingen!A:C,3,0)</f>
        <v>huuropbrengsten</v>
      </c>
    </row>
    <row r="3" spans="1:13" x14ac:dyDescent="0.3">
      <c r="A3" t="s">
        <v>11</v>
      </c>
      <c r="B3" t="s">
        <v>12</v>
      </c>
      <c r="C3" t="s">
        <v>13</v>
      </c>
      <c r="D3">
        <v>1921</v>
      </c>
      <c r="E3" s="1">
        <v>45294</v>
      </c>
      <c r="F3" s="4">
        <f t="shared" ref="F3:F66" si="0">MONTH(E3)</f>
        <v>1</v>
      </c>
      <c r="G3" s="1">
        <v>45292</v>
      </c>
      <c r="H3">
        <v>-16.579999999999998</v>
      </c>
      <c r="I3">
        <v>2615.12</v>
      </c>
      <c r="J3">
        <v>999999</v>
      </c>
      <c r="K3" t="s">
        <v>17</v>
      </c>
      <c r="L3" t="s">
        <v>18</v>
      </c>
      <c r="M3" t="str">
        <f>VLOOKUP(J3,koppelingen!A:C,3,0)</f>
        <v>Rente</v>
      </c>
    </row>
    <row r="4" spans="1:13" x14ac:dyDescent="0.3">
      <c r="A4" t="s">
        <v>11</v>
      </c>
      <c r="B4" t="s">
        <v>12</v>
      </c>
      <c r="C4" t="s">
        <v>13</v>
      </c>
      <c r="D4">
        <v>1922</v>
      </c>
      <c r="E4" s="1">
        <v>45294</v>
      </c>
      <c r="F4" s="4">
        <f t="shared" si="0"/>
        <v>1</v>
      </c>
      <c r="G4" s="1">
        <v>45294</v>
      </c>
      <c r="H4">
        <v>-282</v>
      </c>
      <c r="I4">
        <v>2333.12</v>
      </c>
      <c r="J4" t="s">
        <v>19</v>
      </c>
      <c r="K4" t="s">
        <v>20</v>
      </c>
      <c r="L4" t="s">
        <v>21</v>
      </c>
      <c r="M4" t="str">
        <f>VLOOKUP(J4,koppelingen!A:C,3,0)</f>
        <v>Energie</v>
      </c>
    </row>
    <row r="5" spans="1:13" x14ac:dyDescent="0.3">
      <c r="A5" t="s">
        <v>11</v>
      </c>
      <c r="B5" t="s">
        <v>12</v>
      </c>
      <c r="C5" t="s">
        <v>13</v>
      </c>
      <c r="D5">
        <v>1923</v>
      </c>
      <c r="E5" s="1">
        <v>45295</v>
      </c>
      <c r="F5" s="4">
        <f t="shared" si="0"/>
        <v>1</v>
      </c>
      <c r="G5" s="1">
        <v>45295</v>
      </c>
      <c r="H5">
        <v>-48.4</v>
      </c>
      <c r="I5">
        <v>2284.7199999999998</v>
      </c>
      <c r="J5" t="s">
        <v>22</v>
      </c>
      <c r="K5" t="s">
        <v>23</v>
      </c>
      <c r="L5" t="s">
        <v>24</v>
      </c>
      <c r="M5" t="str">
        <f>VLOOKUP(J5,koppelingen!A:C,3,0)</f>
        <v>Solide</v>
      </c>
    </row>
    <row r="6" spans="1:13" x14ac:dyDescent="0.3">
      <c r="A6" t="s">
        <v>11</v>
      </c>
      <c r="B6" t="s">
        <v>12</v>
      </c>
      <c r="C6" t="s">
        <v>13</v>
      </c>
      <c r="D6">
        <v>1924</v>
      </c>
      <c r="E6" s="1">
        <v>45300</v>
      </c>
      <c r="F6" s="4">
        <f t="shared" si="0"/>
        <v>1</v>
      </c>
      <c r="G6" s="1">
        <v>45300</v>
      </c>
      <c r="H6">
        <v>-1155</v>
      </c>
      <c r="I6">
        <v>1129.72</v>
      </c>
      <c r="J6" t="s">
        <v>25</v>
      </c>
      <c r="K6" t="s">
        <v>26</v>
      </c>
      <c r="L6" t="s">
        <v>27</v>
      </c>
      <c r="M6" t="str">
        <f>VLOOKUP(J6,koppelingen!A:C,3,0)</f>
        <v>huuropbrengsten</v>
      </c>
    </row>
    <row r="7" spans="1:13" x14ac:dyDescent="0.3">
      <c r="A7" t="s">
        <v>11</v>
      </c>
      <c r="B7" t="s">
        <v>12</v>
      </c>
      <c r="C7" t="s">
        <v>13</v>
      </c>
      <c r="D7">
        <v>1925</v>
      </c>
      <c r="E7" s="1">
        <v>45301</v>
      </c>
      <c r="F7" s="4">
        <f t="shared" si="0"/>
        <v>1</v>
      </c>
      <c r="G7" s="1">
        <v>45301</v>
      </c>
      <c r="H7">
        <v>-29.04</v>
      </c>
      <c r="I7">
        <v>1100.68</v>
      </c>
      <c r="J7" t="s">
        <v>28</v>
      </c>
      <c r="K7" t="s">
        <v>29</v>
      </c>
      <c r="L7" t="s">
        <v>30</v>
      </c>
      <c r="M7" t="str">
        <f>VLOOKUP(J7,koppelingen!A:C,3,0)</f>
        <v>Website</v>
      </c>
    </row>
    <row r="8" spans="1:13" x14ac:dyDescent="0.3">
      <c r="A8" t="s">
        <v>11</v>
      </c>
      <c r="B8" t="s">
        <v>12</v>
      </c>
      <c r="C8" t="s">
        <v>13</v>
      </c>
      <c r="D8">
        <v>1926</v>
      </c>
      <c r="E8" s="1">
        <v>45301</v>
      </c>
      <c r="F8" s="4">
        <f t="shared" si="0"/>
        <v>1</v>
      </c>
      <c r="G8" s="1">
        <v>45301</v>
      </c>
      <c r="H8">
        <v>-55</v>
      </c>
      <c r="I8">
        <v>1045.68</v>
      </c>
      <c r="J8" t="s">
        <v>31</v>
      </c>
      <c r="K8" t="s">
        <v>32</v>
      </c>
      <c r="L8" t="s">
        <v>33</v>
      </c>
      <c r="M8" t="str">
        <f>VLOOKUP(J8,koppelingen!A:C,3,0)</f>
        <v>huuropbrengsten</v>
      </c>
    </row>
    <row r="9" spans="1:13" x14ac:dyDescent="0.3">
      <c r="A9" t="s">
        <v>11</v>
      </c>
      <c r="B9" t="s">
        <v>12</v>
      </c>
      <c r="C9" t="s">
        <v>13</v>
      </c>
      <c r="D9">
        <v>1927</v>
      </c>
      <c r="E9" s="1">
        <v>45302</v>
      </c>
      <c r="F9" s="4">
        <f t="shared" si="0"/>
        <v>1</v>
      </c>
      <c r="G9" s="1">
        <v>45302</v>
      </c>
      <c r="H9">
        <v>-658.56</v>
      </c>
      <c r="I9">
        <v>387.12</v>
      </c>
      <c r="J9" t="s">
        <v>34</v>
      </c>
      <c r="K9" t="s">
        <v>35</v>
      </c>
      <c r="L9" t="s">
        <v>36</v>
      </c>
      <c r="M9" t="str">
        <f>VLOOKUP(J9,koppelingen!A:C,3,0)</f>
        <v>huur Welbions</v>
      </c>
    </row>
    <row r="10" spans="1:13" x14ac:dyDescent="0.3">
      <c r="A10" t="s">
        <v>11</v>
      </c>
      <c r="B10" t="s">
        <v>12</v>
      </c>
      <c r="C10" t="s">
        <v>13</v>
      </c>
      <c r="D10">
        <v>1928</v>
      </c>
      <c r="E10" s="1">
        <v>45307</v>
      </c>
      <c r="F10" s="4">
        <f t="shared" si="0"/>
        <v>1</v>
      </c>
      <c r="G10" s="1">
        <v>45307</v>
      </c>
      <c r="H10">
        <v>-127.05</v>
      </c>
      <c r="I10">
        <v>260.07</v>
      </c>
      <c r="J10" t="s">
        <v>37</v>
      </c>
      <c r="K10" t="s">
        <v>38</v>
      </c>
      <c r="L10" t="s">
        <v>39</v>
      </c>
      <c r="M10" t="s">
        <v>216</v>
      </c>
    </row>
    <row r="11" spans="1:13" x14ac:dyDescent="0.3">
      <c r="A11" t="s">
        <v>11</v>
      </c>
      <c r="B11" t="s">
        <v>12</v>
      </c>
      <c r="C11" t="s">
        <v>13</v>
      </c>
      <c r="D11">
        <v>1929</v>
      </c>
      <c r="E11" s="1">
        <v>45307</v>
      </c>
      <c r="F11" s="4">
        <f t="shared" si="0"/>
        <v>1</v>
      </c>
      <c r="G11" s="1">
        <v>45307</v>
      </c>
      <c r="H11">
        <v>-242</v>
      </c>
      <c r="I11">
        <v>18.07</v>
      </c>
      <c r="J11" t="s">
        <v>22</v>
      </c>
      <c r="K11" t="s">
        <v>40</v>
      </c>
      <c r="L11" t="s">
        <v>41</v>
      </c>
      <c r="M11" t="str">
        <f>VLOOKUP(J11,koppelingen!A:C,3,0)</f>
        <v>Solide</v>
      </c>
    </row>
    <row r="12" spans="1:13" x14ac:dyDescent="0.3">
      <c r="A12" t="s">
        <v>11</v>
      </c>
      <c r="B12" t="s">
        <v>12</v>
      </c>
      <c r="C12" t="s">
        <v>13</v>
      </c>
      <c r="D12">
        <v>1930</v>
      </c>
      <c r="E12" s="1">
        <v>45307</v>
      </c>
      <c r="F12" s="4">
        <f t="shared" si="0"/>
        <v>1</v>
      </c>
      <c r="G12" s="1">
        <v>45307</v>
      </c>
      <c r="H12">
        <v>1259.32</v>
      </c>
      <c r="I12">
        <v>1277.3900000000001</v>
      </c>
      <c r="J12" t="s">
        <v>14</v>
      </c>
      <c r="K12" t="s">
        <v>42</v>
      </c>
      <c r="L12" t="s">
        <v>43</v>
      </c>
      <c r="M12" t="str">
        <f>VLOOKUP(J12,koppelingen!A:C,3,0)</f>
        <v>huuropbrengsten</v>
      </c>
    </row>
    <row r="13" spans="1:13" x14ac:dyDescent="0.3">
      <c r="A13" t="s">
        <v>11</v>
      </c>
      <c r="B13" t="s">
        <v>12</v>
      </c>
      <c r="C13" t="s">
        <v>13</v>
      </c>
      <c r="D13">
        <v>1931</v>
      </c>
      <c r="E13" s="1">
        <v>45307</v>
      </c>
      <c r="F13" s="4">
        <f t="shared" si="0"/>
        <v>1</v>
      </c>
      <c r="G13" s="1">
        <v>45307</v>
      </c>
      <c r="H13">
        <v>-423.4</v>
      </c>
      <c r="I13">
        <v>853.99</v>
      </c>
      <c r="J13" t="s">
        <v>44</v>
      </c>
      <c r="K13" t="s">
        <v>45</v>
      </c>
      <c r="L13" t="s">
        <v>46</v>
      </c>
      <c r="M13" t="s">
        <v>284</v>
      </c>
    </row>
    <row r="14" spans="1:13" x14ac:dyDescent="0.3">
      <c r="A14" t="s">
        <v>11</v>
      </c>
      <c r="B14" t="s">
        <v>12</v>
      </c>
      <c r="C14" t="s">
        <v>13</v>
      </c>
      <c r="D14">
        <v>1932</v>
      </c>
      <c r="E14" s="1">
        <v>45310</v>
      </c>
      <c r="F14" s="4">
        <f t="shared" si="0"/>
        <v>1</v>
      </c>
      <c r="G14" s="1">
        <v>45310</v>
      </c>
      <c r="H14">
        <v>-79.86</v>
      </c>
      <c r="I14">
        <v>774.13</v>
      </c>
      <c r="J14" t="s">
        <v>47</v>
      </c>
      <c r="K14" t="s">
        <v>48</v>
      </c>
      <c r="L14" t="s">
        <v>49</v>
      </c>
      <c r="M14" t="str">
        <f>VLOOKUP(J14,koppelingen!A:C,3,0)</f>
        <v>Ziggo</v>
      </c>
    </row>
    <row r="15" spans="1:13" x14ac:dyDescent="0.3">
      <c r="A15" t="s">
        <v>11</v>
      </c>
      <c r="B15" t="s">
        <v>12</v>
      </c>
      <c r="C15" t="s">
        <v>13</v>
      </c>
      <c r="D15">
        <v>1933</v>
      </c>
      <c r="E15" s="1">
        <v>45317</v>
      </c>
      <c r="F15" s="4">
        <f t="shared" si="0"/>
        <v>1</v>
      </c>
      <c r="G15" s="1">
        <v>45317</v>
      </c>
      <c r="H15">
        <v>145.19999999999999</v>
      </c>
      <c r="I15">
        <v>919.33</v>
      </c>
      <c r="J15" t="s">
        <v>50</v>
      </c>
      <c r="K15" t="s">
        <v>51</v>
      </c>
      <c r="L15" t="s">
        <v>52</v>
      </c>
      <c r="M15" t="s">
        <v>215</v>
      </c>
    </row>
    <row r="16" spans="1:13" x14ac:dyDescent="0.3">
      <c r="A16" t="s">
        <v>11</v>
      </c>
      <c r="B16" t="s">
        <v>12</v>
      </c>
      <c r="C16" t="s">
        <v>13</v>
      </c>
      <c r="D16">
        <v>1934</v>
      </c>
      <c r="E16" s="1">
        <v>45317</v>
      </c>
      <c r="F16" s="4">
        <f t="shared" si="0"/>
        <v>1</v>
      </c>
      <c r="G16" s="1">
        <v>45317</v>
      </c>
      <c r="H16">
        <v>48.4</v>
      </c>
      <c r="I16">
        <v>967.73</v>
      </c>
      <c r="J16" t="s">
        <v>50</v>
      </c>
      <c r="K16" t="s">
        <v>51</v>
      </c>
      <c r="L16" t="s">
        <v>53</v>
      </c>
      <c r="M16" t="s">
        <v>215</v>
      </c>
    </row>
    <row r="17" spans="1:13" x14ac:dyDescent="0.3">
      <c r="A17" t="s">
        <v>11</v>
      </c>
      <c r="B17" t="s">
        <v>12</v>
      </c>
      <c r="C17" t="s">
        <v>13</v>
      </c>
      <c r="D17">
        <v>1935</v>
      </c>
      <c r="E17" s="1">
        <v>45321</v>
      </c>
      <c r="F17" s="4">
        <f t="shared" si="0"/>
        <v>1</v>
      </c>
      <c r="G17" s="1">
        <v>45321</v>
      </c>
      <c r="H17">
        <v>504.64</v>
      </c>
      <c r="I17">
        <v>1472.37</v>
      </c>
      <c r="J17" t="s">
        <v>14</v>
      </c>
      <c r="K17" t="s">
        <v>42</v>
      </c>
      <c r="L17" t="s">
        <v>54</v>
      </c>
      <c r="M17" t="str">
        <f>VLOOKUP(J17,koppelingen!A:C,3,0)</f>
        <v>huuropbrengsten</v>
      </c>
    </row>
    <row r="18" spans="1:13" x14ac:dyDescent="0.3">
      <c r="A18" t="s">
        <v>11</v>
      </c>
      <c r="B18" t="s">
        <v>12</v>
      </c>
      <c r="C18" t="s">
        <v>13</v>
      </c>
      <c r="D18">
        <v>1936</v>
      </c>
      <c r="E18" s="1">
        <v>45323</v>
      </c>
      <c r="F18" s="4">
        <f t="shared" si="0"/>
        <v>2</v>
      </c>
      <c r="G18" s="1">
        <v>45323</v>
      </c>
      <c r="H18">
        <v>2500</v>
      </c>
      <c r="I18">
        <v>3972.37</v>
      </c>
      <c r="J18" t="s">
        <v>55</v>
      </c>
      <c r="K18" t="s">
        <v>56</v>
      </c>
      <c r="L18" t="s">
        <v>57</v>
      </c>
      <c r="M18" t="str">
        <f>VLOOKUP(J18,koppelingen!A:C,3,0)</f>
        <v>Kruisposten</v>
      </c>
    </row>
    <row r="19" spans="1:13" x14ac:dyDescent="0.3">
      <c r="A19" t="s">
        <v>11</v>
      </c>
      <c r="B19" t="s">
        <v>12</v>
      </c>
      <c r="C19" t="s">
        <v>13</v>
      </c>
      <c r="D19">
        <v>1937</v>
      </c>
      <c r="E19" s="1">
        <v>45323</v>
      </c>
      <c r="F19" s="4">
        <f t="shared" si="0"/>
        <v>2</v>
      </c>
      <c r="G19" s="1">
        <v>45323</v>
      </c>
      <c r="H19">
        <v>-2398</v>
      </c>
      <c r="I19">
        <v>1574.37</v>
      </c>
      <c r="J19" t="s">
        <v>58</v>
      </c>
      <c r="K19" t="s">
        <v>59</v>
      </c>
      <c r="L19" t="s">
        <v>60</v>
      </c>
      <c r="M19" t="str">
        <f>VLOOKUP(J19,koppelingen!A:C,3,0)</f>
        <v>Onderhoud</v>
      </c>
    </row>
    <row r="20" spans="1:13" x14ac:dyDescent="0.3">
      <c r="A20" t="s">
        <v>11</v>
      </c>
      <c r="B20" t="s">
        <v>12</v>
      </c>
      <c r="C20" t="s">
        <v>13</v>
      </c>
      <c r="D20">
        <v>1938</v>
      </c>
      <c r="E20" s="1">
        <v>45324</v>
      </c>
      <c r="F20" s="4">
        <f t="shared" si="0"/>
        <v>2</v>
      </c>
      <c r="G20" s="1">
        <v>45323</v>
      </c>
      <c r="H20">
        <v>-17</v>
      </c>
      <c r="I20">
        <v>1557.37</v>
      </c>
      <c r="J20">
        <v>999999</v>
      </c>
      <c r="K20" t="s">
        <v>17</v>
      </c>
      <c r="L20" t="s">
        <v>61</v>
      </c>
      <c r="M20" t="str">
        <f>VLOOKUP(J20,koppelingen!A:C,3,0)</f>
        <v>Rente</v>
      </c>
    </row>
    <row r="21" spans="1:13" x14ac:dyDescent="0.3">
      <c r="A21" t="s">
        <v>11</v>
      </c>
      <c r="B21" t="s">
        <v>12</v>
      </c>
      <c r="C21" t="s">
        <v>13</v>
      </c>
      <c r="D21">
        <v>1939</v>
      </c>
      <c r="E21" s="1">
        <v>45324</v>
      </c>
      <c r="F21" s="4">
        <f t="shared" si="0"/>
        <v>2</v>
      </c>
      <c r="G21" s="1">
        <v>45324</v>
      </c>
      <c r="H21">
        <v>-282</v>
      </c>
      <c r="I21">
        <v>1275.3699999999999</v>
      </c>
      <c r="J21" t="s">
        <v>19</v>
      </c>
      <c r="K21" t="s">
        <v>20</v>
      </c>
      <c r="L21" t="s">
        <v>62</v>
      </c>
      <c r="M21" t="str">
        <f>VLOOKUP(J21,koppelingen!A:C,3,0)</f>
        <v>Energie</v>
      </c>
    </row>
    <row r="22" spans="1:13" x14ac:dyDescent="0.3">
      <c r="A22" t="s">
        <v>11</v>
      </c>
      <c r="B22" t="s">
        <v>12</v>
      </c>
      <c r="C22" t="s">
        <v>13</v>
      </c>
      <c r="D22">
        <v>1940</v>
      </c>
      <c r="E22" s="1">
        <v>45334</v>
      </c>
      <c r="F22" s="4">
        <f t="shared" si="0"/>
        <v>2</v>
      </c>
      <c r="G22" s="1">
        <v>45334</v>
      </c>
      <c r="H22">
        <v>-25.98</v>
      </c>
      <c r="I22">
        <v>1249.3900000000001</v>
      </c>
      <c r="J22" t="s">
        <v>63</v>
      </c>
      <c r="K22" t="s">
        <v>64</v>
      </c>
      <c r="L22" t="s">
        <v>65</v>
      </c>
      <c r="M22" t="str">
        <f>VLOOKUP(J22,koppelingen!A:C,3,0)</f>
        <v>Was</v>
      </c>
    </row>
    <row r="23" spans="1:13" x14ac:dyDescent="0.3">
      <c r="A23" t="s">
        <v>11</v>
      </c>
      <c r="B23" t="s">
        <v>12</v>
      </c>
      <c r="C23" t="s">
        <v>13</v>
      </c>
      <c r="D23">
        <v>1941</v>
      </c>
      <c r="E23" s="1">
        <v>45334</v>
      </c>
      <c r="F23" s="4">
        <f t="shared" si="0"/>
        <v>2</v>
      </c>
      <c r="G23" s="1">
        <v>45334</v>
      </c>
      <c r="H23">
        <v>-29.04</v>
      </c>
      <c r="I23">
        <v>1220.3499999999999</v>
      </c>
      <c r="J23" t="s">
        <v>28</v>
      </c>
      <c r="K23" t="s">
        <v>29</v>
      </c>
      <c r="L23" t="s">
        <v>66</v>
      </c>
      <c r="M23" t="str">
        <f>VLOOKUP(J23,koppelingen!A:C,3,0)</f>
        <v>Website</v>
      </c>
    </row>
    <row r="24" spans="1:13" x14ac:dyDescent="0.3">
      <c r="A24" t="s">
        <v>11</v>
      </c>
      <c r="B24" t="s">
        <v>12</v>
      </c>
      <c r="C24" t="s">
        <v>13</v>
      </c>
      <c r="D24">
        <v>1942</v>
      </c>
      <c r="E24" s="1">
        <v>45334</v>
      </c>
      <c r="F24" s="4">
        <f t="shared" si="0"/>
        <v>2</v>
      </c>
      <c r="G24" s="1">
        <v>45334</v>
      </c>
      <c r="H24">
        <v>-658.56</v>
      </c>
      <c r="I24">
        <v>561.79</v>
      </c>
      <c r="J24" t="s">
        <v>34</v>
      </c>
      <c r="K24" t="s">
        <v>35</v>
      </c>
      <c r="L24" t="s">
        <v>67</v>
      </c>
      <c r="M24" t="str">
        <f>VLOOKUP(J24,koppelingen!A:C,3,0)</f>
        <v>huur Welbions</v>
      </c>
    </row>
    <row r="25" spans="1:13" x14ac:dyDescent="0.3">
      <c r="A25" t="s">
        <v>11</v>
      </c>
      <c r="B25" t="s">
        <v>12</v>
      </c>
      <c r="C25" t="s">
        <v>13</v>
      </c>
      <c r="D25">
        <v>1943</v>
      </c>
      <c r="E25" s="1">
        <v>45335</v>
      </c>
      <c r="F25" s="4">
        <f t="shared" si="0"/>
        <v>2</v>
      </c>
      <c r="G25" s="1">
        <v>45335</v>
      </c>
      <c r="H25">
        <v>-117.37</v>
      </c>
      <c r="I25">
        <v>444.42</v>
      </c>
      <c r="J25" t="s">
        <v>68</v>
      </c>
      <c r="K25" t="s">
        <v>69</v>
      </c>
      <c r="L25" t="s">
        <v>70</v>
      </c>
      <c r="M25" t="s">
        <v>285</v>
      </c>
    </row>
    <row r="26" spans="1:13" x14ac:dyDescent="0.3">
      <c r="A26" t="s">
        <v>11</v>
      </c>
      <c r="B26" t="s">
        <v>12</v>
      </c>
      <c r="C26" t="s">
        <v>13</v>
      </c>
      <c r="D26">
        <v>1944</v>
      </c>
      <c r="E26" s="1">
        <v>45339</v>
      </c>
      <c r="F26" s="4">
        <f t="shared" si="0"/>
        <v>2</v>
      </c>
      <c r="G26" s="1">
        <v>45339</v>
      </c>
      <c r="H26">
        <v>2000</v>
      </c>
      <c r="I26">
        <v>2444.42</v>
      </c>
      <c r="J26" t="s">
        <v>55</v>
      </c>
      <c r="K26" t="s">
        <v>56</v>
      </c>
      <c r="L26" t="s">
        <v>57</v>
      </c>
      <c r="M26" t="str">
        <f>VLOOKUP(J26,koppelingen!A:C,3,0)</f>
        <v>Kruisposten</v>
      </c>
    </row>
    <row r="27" spans="1:13" x14ac:dyDescent="0.3">
      <c r="A27" t="s">
        <v>11</v>
      </c>
      <c r="B27" t="s">
        <v>12</v>
      </c>
      <c r="C27" t="s">
        <v>13</v>
      </c>
      <c r="D27">
        <v>1945</v>
      </c>
      <c r="E27" s="1">
        <v>45342</v>
      </c>
      <c r="F27" s="4">
        <f t="shared" si="0"/>
        <v>2</v>
      </c>
      <c r="G27" s="1">
        <v>45342</v>
      </c>
      <c r="H27">
        <v>-79.86</v>
      </c>
      <c r="I27">
        <v>2364.56</v>
      </c>
      <c r="J27" t="s">
        <v>47</v>
      </c>
      <c r="K27" t="s">
        <v>48</v>
      </c>
      <c r="L27" t="s">
        <v>71</v>
      </c>
      <c r="M27" t="str">
        <f>VLOOKUP(J27,koppelingen!A:C,3,0)</f>
        <v>Ziggo</v>
      </c>
    </row>
    <row r="28" spans="1:13" x14ac:dyDescent="0.3">
      <c r="A28" t="s">
        <v>11</v>
      </c>
      <c r="B28" t="s">
        <v>12</v>
      </c>
      <c r="C28" t="s">
        <v>13</v>
      </c>
      <c r="D28">
        <v>1946</v>
      </c>
      <c r="E28" s="1">
        <v>45342</v>
      </c>
      <c r="F28" s="4">
        <f t="shared" si="0"/>
        <v>2</v>
      </c>
      <c r="G28" s="1">
        <v>45342</v>
      </c>
      <c r="H28">
        <v>1374.67</v>
      </c>
      <c r="I28">
        <v>3739.23</v>
      </c>
      <c r="J28" t="s">
        <v>14</v>
      </c>
      <c r="K28" t="s">
        <v>42</v>
      </c>
      <c r="L28" t="s">
        <v>72</v>
      </c>
      <c r="M28" t="str">
        <f>VLOOKUP(J28,koppelingen!A:C,3,0)</f>
        <v>huuropbrengsten</v>
      </c>
    </row>
    <row r="29" spans="1:13" x14ac:dyDescent="0.3">
      <c r="A29" t="s">
        <v>11</v>
      </c>
      <c r="B29" t="s">
        <v>12</v>
      </c>
      <c r="C29" t="s">
        <v>13</v>
      </c>
      <c r="D29">
        <v>1947</v>
      </c>
      <c r="E29" s="1">
        <v>45344</v>
      </c>
      <c r="F29" s="4">
        <f t="shared" si="0"/>
        <v>2</v>
      </c>
      <c r="G29" s="1">
        <v>45344</v>
      </c>
      <c r="H29">
        <v>-44.04</v>
      </c>
      <c r="I29">
        <v>3695.19</v>
      </c>
      <c r="J29" t="s">
        <v>73</v>
      </c>
      <c r="K29" t="s">
        <v>74</v>
      </c>
      <c r="L29" t="s">
        <v>75</v>
      </c>
      <c r="M29" t="str">
        <f>VLOOKUP(J29,koppelingen!A:C,3,0)</f>
        <v>Water</v>
      </c>
    </row>
    <row r="30" spans="1:13" x14ac:dyDescent="0.3">
      <c r="A30" t="s">
        <v>11</v>
      </c>
      <c r="B30" t="s">
        <v>12</v>
      </c>
      <c r="C30" t="s">
        <v>13</v>
      </c>
      <c r="D30">
        <v>1948</v>
      </c>
      <c r="E30" s="1">
        <v>45345</v>
      </c>
      <c r="F30" s="4">
        <f t="shared" si="0"/>
        <v>2</v>
      </c>
      <c r="G30" s="1">
        <v>45345</v>
      </c>
      <c r="H30">
        <v>-2250.25</v>
      </c>
      <c r="I30">
        <v>1444.94</v>
      </c>
      <c r="J30" t="s">
        <v>76</v>
      </c>
      <c r="K30" t="s">
        <v>77</v>
      </c>
      <c r="L30" t="s">
        <v>78</v>
      </c>
      <c r="M30" t="str">
        <f>VLOOKUP(J30,koppelingen!A:C,3,0)</f>
        <v>Onderhoud</v>
      </c>
    </row>
    <row r="31" spans="1:13" x14ac:dyDescent="0.3">
      <c r="A31" t="s">
        <v>11</v>
      </c>
      <c r="B31" t="s">
        <v>12</v>
      </c>
      <c r="C31" t="s">
        <v>13</v>
      </c>
      <c r="D31">
        <v>1949</v>
      </c>
      <c r="E31" s="1">
        <v>45353</v>
      </c>
      <c r="F31" s="4">
        <f t="shared" si="0"/>
        <v>3</v>
      </c>
      <c r="G31" s="1">
        <v>45352</v>
      </c>
      <c r="H31">
        <v>-16.02</v>
      </c>
      <c r="I31">
        <v>1428.92</v>
      </c>
      <c r="J31">
        <v>999999</v>
      </c>
      <c r="K31" t="s">
        <v>17</v>
      </c>
      <c r="L31" t="s">
        <v>79</v>
      </c>
      <c r="M31" t="str">
        <f>VLOOKUP(J31,koppelingen!A:C,3,0)</f>
        <v>Rente</v>
      </c>
    </row>
    <row r="32" spans="1:13" x14ac:dyDescent="0.3">
      <c r="A32" t="s">
        <v>11</v>
      </c>
      <c r="B32" t="s">
        <v>12</v>
      </c>
      <c r="C32" t="s">
        <v>13</v>
      </c>
      <c r="D32">
        <v>1950</v>
      </c>
      <c r="E32" s="1">
        <v>45356</v>
      </c>
      <c r="F32" s="4">
        <f t="shared" si="0"/>
        <v>3</v>
      </c>
      <c r="G32" s="1">
        <v>45356</v>
      </c>
      <c r="H32">
        <v>-282</v>
      </c>
      <c r="I32">
        <v>1146.92</v>
      </c>
      <c r="J32" t="s">
        <v>19</v>
      </c>
      <c r="K32" t="s">
        <v>20</v>
      </c>
      <c r="L32" t="s">
        <v>80</v>
      </c>
      <c r="M32" t="str">
        <f>VLOOKUP(J32,koppelingen!A:C,3,0)</f>
        <v>Energie</v>
      </c>
    </row>
    <row r="33" spans="1:13" x14ac:dyDescent="0.3">
      <c r="A33" t="s">
        <v>11</v>
      </c>
      <c r="B33" t="s">
        <v>12</v>
      </c>
      <c r="C33" t="s">
        <v>13</v>
      </c>
      <c r="D33">
        <v>1951</v>
      </c>
      <c r="E33" s="1">
        <v>45356</v>
      </c>
      <c r="F33" s="4">
        <f t="shared" si="0"/>
        <v>3</v>
      </c>
      <c r="G33" s="1">
        <v>45356</v>
      </c>
      <c r="H33">
        <v>1325.19</v>
      </c>
      <c r="I33">
        <v>2472.11</v>
      </c>
      <c r="J33" t="s">
        <v>14</v>
      </c>
      <c r="K33" t="s">
        <v>42</v>
      </c>
      <c r="L33" t="s">
        <v>81</v>
      </c>
      <c r="M33" t="str">
        <f>VLOOKUP(J33,koppelingen!A:C,3,0)</f>
        <v>huuropbrengsten</v>
      </c>
    </row>
    <row r="34" spans="1:13" x14ac:dyDescent="0.3">
      <c r="A34" t="s">
        <v>11</v>
      </c>
      <c r="B34" t="s">
        <v>12</v>
      </c>
      <c r="C34" t="s">
        <v>13</v>
      </c>
      <c r="D34">
        <v>1952</v>
      </c>
      <c r="E34" s="1">
        <v>45356</v>
      </c>
      <c r="F34" s="4">
        <f t="shared" si="0"/>
        <v>3</v>
      </c>
      <c r="G34" s="1">
        <v>45356</v>
      </c>
      <c r="H34">
        <v>-108.4</v>
      </c>
      <c r="I34">
        <v>2363.71</v>
      </c>
      <c r="J34" t="s">
        <v>82</v>
      </c>
      <c r="K34" t="s">
        <v>83</v>
      </c>
      <c r="L34" t="s">
        <v>84</v>
      </c>
      <c r="M34" t="str">
        <f>VLOOKUP(J34,koppelingen!A:C,3,0)</f>
        <v>Onkosten</v>
      </c>
    </row>
    <row r="35" spans="1:13" x14ac:dyDescent="0.3">
      <c r="A35" t="s">
        <v>11</v>
      </c>
      <c r="B35" t="s">
        <v>12</v>
      </c>
      <c r="C35" t="s">
        <v>13</v>
      </c>
      <c r="D35">
        <v>1953</v>
      </c>
      <c r="E35" s="1">
        <v>45356</v>
      </c>
      <c r="F35" s="4">
        <f t="shared" si="0"/>
        <v>3</v>
      </c>
      <c r="G35" s="1">
        <v>45356</v>
      </c>
      <c r="H35">
        <v>-29.04</v>
      </c>
      <c r="I35">
        <v>2334.67</v>
      </c>
      <c r="J35" t="s">
        <v>28</v>
      </c>
      <c r="K35" t="s">
        <v>29</v>
      </c>
      <c r="L35" t="s">
        <v>85</v>
      </c>
      <c r="M35" t="str">
        <f>VLOOKUP(J35,koppelingen!A:C,3,0)</f>
        <v>Website</v>
      </c>
    </row>
    <row r="36" spans="1:13" x14ac:dyDescent="0.3">
      <c r="A36" t="s">
        <v>11</v>
      </c>
      <c r="B36" t="s">
        <v>12</v>
      </c>
      <c r="C36" t="s">
        <v>13</v>
      </c>
      <c r="D36">
        <v>1954</v>
      </c>
      <c r="E36" s="1">
        <v>45356</v>
      </c>
      <c r="F36" s="4">
        <f t="shared" si="0"/>
        <v>3</v>
      </c>
      <c r="G36" s="1">
        <v>45356</v>
      </c>
      <c r="H36">
        <v>-199.65</v>
      </c>
      <c r="I36">
        <v>2135.02</v>
      </c>
      <c r="J36" t="s">
        <v>37</v>
      </c>
      <c r="K36" t="s">
        <v>38</v>
      </c>
      <c r="L36" t="s">
        <v>86</v>
      </c>
      <c r="M36" t="s">
        <v>216</v>
      </c>
    </row>
    <row r="37" spans="1:13" x14ac:dyDescent="0.3">
      <c r="A37" t="s">
        <v>11</v>
      </c>
      <c r="B37" t="s">
        <v>12</v>
      </c>
      <c r="C37" t="s">
        <v>13</v>
      </c>
      <c r="D37">
        <v>1955</v>
      </c>
      <c r="E37" s="1">
        <v>45362</v>
      </c>
      <c r="F37" s="4">
        <f t="shared" si="0"/>
        <v>3</v>
      </c>
      <c r="G37" s="1">
        <v>45362</v>
      </c>
      <c r="H37">
        <v>-658.56</v>
      </c>
      <c r="I37">
        <v>1476.46</v>
      </c>
      <c r="J37" t="s">
        <v>34</v>
      </c>
      <c r="K37" t="s">
        <v>35</v>
      </c>
      <c r="L37" t="s">
        <v>87</v>
      </c>
      <c r="M37" t="str">
        <f>VLOOKUP(J37,koppelingen!A:C,3,0)</f>
        <v>huur Welbions</v>
      </c>
    </row>
    <row r="38" spans="1:13" x14ac:dyDescent="0.3">
      <c r="A38" t="s">
        <v>11</v>
      </c>
      <c r="B38" t="s">
        <v>12</v>
      </c>
      <c r="C38" t="s">
        <v>13</v>
      </c>
      <c r="D38">
        <v>1956</v>
      </c>
      <c r="E38" s="1">
        <v>45364</v>
      </c>
      <c r="F38" s="4">
        <f t="shared" si="0"/>
        <v>3</v>
      </c>
      <c r="G38" s="1">
        <v>45364</v>
      </c>
      <c r="H38">
        <v>-252.5</v>
      </c>
      <c r="I38">
        <v>1223.96</v>
      </c>
      <c r="J38" t="s">
        <v>88</v>
      </c>
      <c r="K38" t="s">
        <v>89</v>
      </c>
      <c r="L38" t="s">
        <v>90</v>
      </c>
      <c r="M38" t="s">
        <v>210</v>
      </c>
    </row>
    <row r="39" spans="1:13" x14ac:dyDescent="0.3">
      <c r="A39" t="s">
        <v>11</v>
      </c>
      <c r="B39" t="s">
        <v>12</v>
      </c>
      <c r="C39" t="s">
        <v>13</v>
      </c>
      <c r="D39">
        <v>1957</v>
      </c>
      <c r="E39" s="1">
        <v>45364</v>
      </c>
      <c r="F39" s="4">
        <f t="shared" si="0"/>
        <v>3</v>
      </c>
      <c r="G39" s="1">
        <v>45364</v>
      </c>
      <c r="H39">
        <v>1500</v>
      </c>
      <c r="I39">
        <v>2723.96</v>
      </c>
      <c r="J39" t="s">
        <v>55</v>
      </c>
      <c r="K39" t="s">
        <v>56</v>
      </c>
      <c r="L39" t="s">
        <v>57</v>
      </c>
      <c r="M39" t="str">
        <f>VLOOKUP(J39,koppelingen!A:C,3,0)</f>
        <v>Kruisposten</v>
      </c>
    </row>
    <row r="40" spans="1:13" x14ac:dyDescent="0.3">
      <c r="A40" t="s">
        <v>11</v>
      </c>
      <c r="B40" t="s">
        <v>12</v>
      </c>
      <c r="C40" t="s">
        <v>13</v>
      </c>
      <c r="D40">
        <v>1958</v>
      </c>
      <c r="E40" s="1">
        <v>45364</v>
      </c>
      <c r="F40" s="4">
        <f t="shared" si="0"/>
        <v>3</v>
      </c>
      <c r="G40" s="1">
        <v>45364</v>
      </c>
      <c r="H40">
        <v>-1495</v>
      </c>
      <c r="I40">
        <v>1228.96</v>
      </c>
      <c r="J40" t="s">
        <v>91</v>
      </c>
      <c r="K40" t="s">
        <v>92</v>
      </c>
      <c r="L40" t="s">
        <v>93</v>
      </c>
      <c r="M40" t="str">
        <f>VLOOKUP(J40,koppelingen!A:C,3,0)</f>
        <v>Onderhoud</v>
      </c>
    </row>
    <row r="41" spans="1:13" x14ac:dyDescent="0.3">
      <c r="A41" t="s">
        <v>11</v>
      </c>
      <c r="B41" t="s">
        <v>12</v>
      </c>
      <c r="C41" t="s">
        <v>13</v>
      </c>
      <c r="D41">
        <v>1959</v>
      </c>
      <c r="E41" s="1">
        <v>45371</v>
      </c>
      <c r="F41" s="4">
        <f t="shared" si="0"/>
        <v>3</v>
      </c>
      <c r="G41" s="1">
        <v>45371</v>
      </c>
      <c r="H41">
        <v>-84.04</v>
      </c>
      <c r="I41">
        <v>1144.92</v>
      </c>
      <c r="J41" t="s">
        <v>47</v>
      </c>
      <c r="K41" t="s">
        <v>48</v>
      </c>
      <c r="L41" t="s">
        <v>94</v>
      </c>
      <c r="M41" t="str">
        <f>VLOOKUP(J41,koppelingen!A:C,3,0)</f>
        <v>Ziggo</v>
      </c>
    </row>
    <row r="42" spans="1:13" x14ac:dyDescent="0.3">
      <c r="A42" t="s">
        <v>11</v>
      </c>
      <c r="B42" t="s">
        <v>12</v>
      </c>
      <c r="C42" t="s">
        <v>13</v>
      </c>
      <c r="D42">
        <v>1960</v>
      </c>
      <c r="E42" s="1">
        <v>45384</v>
      </c>
      <c r="F42" s="4">
        <f t="shared" si="0"/>
        <v>4</v>
      </c>
      <c r="G42" s="1">
        <v>45384</v>
      </c>
      <c r="H42">
        <v>-132.69999999999999</v>
      </c>
      <c r="I42">
        <v>1012.22</v>
      </c>
      <c r="J42" t="s">
        <v>95</v>
      </c>
      <c r="K42" t="s">
        <v>96</v>
      </c>
      <c r="L42" t="s">
        <v>97</v>
      </c>
      <c r="M42" t="str">
        <f>VLOOKUP(J42,koppelingen!A:C,3,0)</f>
        <v>Onderhoud</v>
      </c>
    </row>
    <row r="43" spans="1:13" x14ac:dyDescent="0.3">
      <c r="A43" t="s">
        <v>11</v>
      </c>
      <c r="B43" t="s">
        <v>12</v>
      </c>
      <c r="C43" t="s">
        <v>13</v>
      </c>
      <c r="D43">
        <v>1961</v>
      </c>
      <c r="E43" s="1">
        <v>45385</v>
      </c>
      <c r="F43" s="4">
        <f t="shared" si="0"/>
        <v>4</v>
      </c>
      <c r="G43" s="1">
        <v>45383</v>
      </c>
      <c r="H43">
        <v>-15.71</v>
      </c>
      <c r="I43">
        <v>996.51</v>
      </c>
      <c r="J43">
        <v>999999</v>
      </c>
      <c r="K43" t="s">
        <v>17</v>
      </c>
      <c r="L43" t="s">
        <v>98</v>
      </c>
      <c r="M43" t="str">
        <f>VLOOKUP(J43,koppelingen!A:C,3,0)</f>
        <v>Rente</v>
      </c>
    </row>
    <row r="44" spans="1:13" x14ac:dyDescent="0.3">
      <c r="A44" t="s">
        <v>11</v>
      </c>
      <c r="B44" t="s">
        <v>12</v>
      </c>
      <c r="C44" t="s">
        <v>13</v>
      </c>
      <c r="D44">
        <v>1962</v>
      </c>
      <c r="E44" s="1">
        <v>45385</v>
      </c>
      <c r="F44" s="4">
        <f t="shared" si="0"/>
        <v>4</v>
      </c>
      <c r="G44" s="1">
        <v>45385</v>
      </c>
      <c r="H44">
        <v>-282</v>
      </c>
      <c r="I44">
        <v>714.51</v>
      </c>
      <c r="J44" t="s">
        <v>19</v>
      </c>
      <c r="K44" t="s">
        <v>20</v>
      </c>
      <c r="L44" t="s">
        <v>99</v>
      </c>
      <c r="M44" t="str">
        <f>VLOOKUP(J44,koppelingen!A:C,3,0)</f>
        <v>Energie</v>
      </c>
    </row>
    <row r="45" spans="1:13" x14ac:dyDescent="0.3">
      <c r="A45" t="s">
        <v>11</v>
      </c>
      <c r="B45" t="s">
        <v>12</v>
      </c>
      <c r="C45" t="s">
        <v>13</v>
      </c>
      <c r="D45">
        <v>1963</v>
      </c>
      <c r="E45" s="1">
        <v>45392</v>
      </c>
      <c r="F45" s="4">
        <f t="shared" si="0"/>
        <v>4</v>
      </c>
      <c r="G45" s="1">
        <v>45392</v>
      </c>
      <c r="H45">
        <v>-29.04</v>
      </c>
      <c r="I45">
        <v>685.47</v>
      </c>
      <c r="J45" t="s">
        <v>28</v>
      </c>
      <c r="K45" t="s">
        <v>29</v>
      </c>
      <c r="L45" t="s">
        <v>100</v>
      </c>
      <c r="M45" t="str">
        <f>VLOOKUP(J45,koppelingen!A:C,3,0)</f>
        <v>Website</v>
      </c>
    </row>
    <row r="46" spans="1:13" x14ac:dyDescent="0.3">
      <c r="A46" t="s">
        <v>11</v>
      </c>
      <c r="B46" t="s">
        <v>12</v>
      </c>
      <c r="C46" t="s">
        <v>13</v>
      </c>
      <c r="D46">
        <v>1964</v>
      </c>
      <c r="E46" s="1">
        <v>45393</v>
      </c>
      <c r="F46" s="4">
        <f t="shared" si="0"/>
        <v>4</v>
      </c>
      <c r="G46" s="1">
        <v>45393</v>
      </c>
      <c r="H46">
        <v>-658.56</v>
      </c>
      <c r="I46">
        <v>26.91</v>
      </c>
      <c r="J46" t="s">
        <v>34</v>
      </c>
      <c r="K46" t="s">
        <v>35</v>
      </c>
      <c r="L46" t="s">
        <v>101</v>
      </c>
      <c r="M46" t="str">
        <f>VLOOKUP(J46,koppelingen!A:C,3,0)</f>
        <v>huur Welbions</v>
      </c>
    </row>
    <row r="47" spans="1:13" x14ac:dyDescent="0.3">
      <c r="A47" t="s">
        <v>11</v>
      </c>
      <c r="B47" t="s">
        <v>12</v>
      </c>
      <c r="C47" t="s">
        <v>13</v>
      </c>
      <c r="D47">
        <v>1965</v>
      </c>
      <c r="E47" s="1">
        <v>45393</v>
      </c>
      <c r="F47" s="4">
        <f t="shared" si="0"/>
        <v>4</v>
      </c>
      <c r="G47" s="1">
        <v>45393</v>
      </c>
      <c r="H47">
        <v>1500</v>
      </c>
      <c r="I47">
        <v>1526.91</v>
      </c>
      <c r="J47" t="s">
        <v>55</v>
      </c>
      <c r="K47" t="s">
        <v>56</v>
      </c>
      <c r="L47" t="s">
        <v>57</v>
      </c>
      <c r="M47" t="str">
        <f>VLOOKUP(J47,koppelingen!A:C,3,0)</f>
        <v>Kruisposten</v>
      </c>
    </row>
    <row r="48" spans="1:13" x14ac:dyDescent="0.3">
      <c r="A48" t="s">
        <v>11</v>
      </c>
      <c r="B48" t="s">
        <v>12</v>
      </c>
      <c r="C48" t="s">
        <v>13</v>
      </c>
      <c r="D48">
        <v>1966</v>
      </c>
      <c r="E48" s="1">
        <v>45393</v>
      </c>
      <c r="F48" s="4">
        <f t="shared" si="0"/>
        <v>4</v>
      </c>
      <c r="G48" s="1">
        <v>45393</v>
      </c>
      <c r="H48">
        <v>-14.25</v>
      </c>
      <c r="I48">
        <v>1512.66</v>
      </c>
      <c r="J48" t="s">
        <v>82</v>
      </c>
      <c r="K48" t="s">
        <v>83</v>
      </c>
      <c r="L48" t="s">
        <v>102</v>
      </c>
      <c r="M48" t="str">
        <f>VLOOKUP(J48,koppelingen!A:C,3,0)</f>
        <v>Onkosten</v>
      </c>
    </row>
    <row r="49" spans="1:13" x14ac:dyDescent="0.3">
      <c r="A49" t="s">
        <v>11</v>
      </c>
      <c r="B49" t="s">
        <v>12</v>
      </c>
      <c r="C49" t="s">
        <v>13</v>
      </c>
      <c r="D49">
        <v>1967</v>
      </c>
      <c r="E49" s="1">
        <v>45394</v>
      </c>
      <c r="F49" s="4">
        <f t="shared" si="0"/>
        <v>4</v>
      </c>
      <c r="G49" s="1">
        <v>45394</v>
      </c>
      <c r="H49">
        <v>21.98</v>
      </c>
      <c r="I49">
        <v>1534.64</v>
      </c>
      <c r="J49" t="s">
        <v>73</v>
      </c>
      <c r="K49" t="s">
        <v>103</v>
      </c>
      <c r="L49" t="s">
        <v>104</v>
      </c>
      <c r="M49" t="str">
        <f>VLOOKUP(J49,koppelingen!A:C,3,0)</f>
        <v>Water</v>
      </c>
    </row>
    <row r="50" spans="1:13" x14ac:dyDescent="0.3">
      <c r="A50" t="s">
        <v>11</v>
      </c>
      <c r="B50" t="s">
        <v>12</v>
      </c>
      <c r="C50" t="s">
        <v>13</v>
      </c>
      <c r="D50">
        <v>1968</v>
      </c>
      <c r="E50" s="1">
        <v>45401</v>
      </c>
      <c r="F50" s="4">
        <f t="shared" si="0"/>
        <v>4</v>
      </c>
      <c r="G50" s="1">
        <v>45401</v>
      </c>
      <c r="H50">
        <v>-86.81</v>
      </c>
      <c r="I50">
        <v>1447.83</v>
      </c>
      <c r="J50" t="s">
        <v>47</v>
      </c>
      <c r="K50" t="s">
        <v>48</v>
      </c>
      <c r="L50" t="s">
        <v>105</v>
      </c>
      <c r="M50" t="str">
        <f>VLOOKUP(J50,koppelingen!A:C,3,0)</f>
        <v>Ziggo</v>
      </c>
    </row>
    <row r="51" spans="1:13" x14ac:dyDescent="0.3">
      <c r="A51" t="s">
        <v>11</v>
      </c>
      <c r="B51" t="s">
        <v>12</v>
      </c>
      <c r="C51" t="s">
        <v>13</v>
      </c>
      <c r="D51">
        <v>1969</v>
      </c>
      <c r="E51" s="1">
        <v>45406</v>
      </c>
      <c r="F51" s="4">
        <f t="shared" si="0"/>
        <v>4</v>
      </c>
      <c r="G51" s="1">
        <v>45406</v>
      </c>
      <c r="H51">
        <v>-45.38</v>
      </c>
      <c r="I51">
        <v>1402.45</v>
      </c>
      <c r="J51" t="s">
        <v>37</v>
      </c>
      <c r="K51" t="s">
        <v>38</v>
      </c>
      <c r="L51" t="s">
        <v>106</v>
      </c>
      <c r="M51" t="s">
        <v>216</v>
      </c>
    </row>
    <row r="52" spans="1:13" x14ac:dyDescent="0.3">
      <c r="A52" t="s">
        <v>11</v>
      </c>
      <c r="B52" t="s">
        <v>12</v>
      </c>
      <c r="C52" t="s">
        <v>13</v>
      </c>
      <c r="D52">
        <v>1970</v>
      </c>
      <c r="E52" s="1">
        <v>45412</v>
      </c>
      <c r="F52" s="4">
        <f t="shared" si="0"/>
        <v>4</v>
      </c>
      <c r="G52" s="1">
        <v>45412</v>
      </c>
      <c r="H52">
        <v>-213.6</v>
      </c>
      <c r="I52">
        <v>1188.8499999999999</v>
      </c>
      <c r="J52" t="s">
        <v>107</v>
      </c>
      <c r="K52" t="s">
        <v>108</v>
      </c>
      <c r="L52" t="s">
        <v>109</v>
      </c>
      <c r="M52" t="str">
        <f>VLOOKUP(J52,koppelingen!A:C,3,0)</f>
        <v>WOZ</v>
      </c>
    </row>
    <row r="53" spans="1:13" x14ac:dyDescent="0.3">
      <c r="A53" t="s">
        <v>11</v>
      </c>
      <c r="B53" t="s">
        <v>12</v>
      </c>
      <c r="C53" t="s">
        <v>13</v>
      </c>
      <c r="D53">
        <v>1971</v>
      </c>
      <c r="E53" s="1">
        <v>45412</v>
      </c>
      <c r="F53" s="4">
        <f t="shared" si="0"/>
        <v>4</v>
      </c>
      <c r="G53" s="1">
        <v>45412</v>
      </c>
      <c r="H53">
        <v>-341.18</v>
      </c>
      <c r="I53">
        <v>847.67</v>
      </c>
      <c r="J53" t="s">
        <v>110</v>
      </c>
      <c r="K53" t="s">
        <v>111</v>
      </c>
      <c r="L53" t="s">
        <v>112</v>
      </c>
      <c r="M53" t="str">
        <f>VLOOKUP(J53,koppelingen!A:C,3,0)</f>
        <v>WOZ</v>
      </c>
    </row>
    <row r="54" spans="1:13" x14ac:dyDescent="0.3">
      <c r="A54" t="s">
        <v>11</v>
      </c>
      <c r="B54" t="s">
        <v>12</v>
      </c>
      <c r="C54" t="s">
        <v>13</v>
      </c>
      <c r="D54">
        <v>1972</v>
      </c>
      <c r="E54" s="1">
        <v>45413</v>
      </c>
      <c r="F54" s="4">
        <f t="shared" si="0"/>
        <v>5</v>
      </c>
      <c r="G54" s="1">
        <v>45413</v>
      </c>
      <c r="H54">
        <v>-173.07</v>
      </c>
      <c r="I54">
        <v>674.6</v>
      </c>
      <c r="J54" t="s">
        <v>107</v>
      </c>
      <c r="K54" t="s">
        <v>108</v>
      </c>
      <c r="L54" t="s">
        <v>113</v>
      </c>
      <c r="M54" t="str">
        <f>VLOOKUP(J54,koppelingen!A:C,3,0)</f>
        <v>WOZ</v>
      </c>
    </row>
    <row r="55" spans="1:13" x14ac:dyDescent="0.3">
      <c r="A55" t="s">
        <v>11</v>
      </c>
      <c r="B55" t="s">
        <v>12</v>
      </c>
      <c r="C55" t="s">
        <v>13</v>
      </c>
      <c r="D55">
        <v>1973</v>
      </c>
      <c r="E55" s="1">
        <v>45415</v>
      </c>
      <c r="F55" s="4">
        <f t="shared" si="0"/>
        <v>5</v>
      </c>
      <c r="G55" s="1">
        <v>45413</v>
      </c>
      <c r="H55">
        <v>-15.92</v>
      </c>
      <c r="I55">
        <v>658.68</v>
      </c>
      <c r="J55">
        <v>999999</v>
      </c>
      <c r="K55" t="s">
        <v>17</v>
      </c>
      <c r="L55" t="s">
        <v>114</v>
      </c>
      <c r="M55" t="str">
        <f>VLOOKUP(J55,koppelingen!A:C,3,0)</f>
        <v>Rente</v>
      </c>
    </row>
    <row r="56" spans="1:13" x14ac:dyDescent="0.3">
      <c r="A56" t="s">
        <v>11</v>
      </c>
      <c r="B56" t="s">
        <v>12</v>
      </c>
      <c r="C56" t="s">
        <v>13</v>
      </c>
      <c r="D56">
        <v>1974</v>
      </c>
      <c r="E56" s="1">
        <v>45415</v>
      </c>
      <c r="F56" s="4">
        <f t="shared" si="0"/>
        <v>5</v>
      </c>
      <c r="G56" s="1">
        <v>45415</v>
      </c>
      <c r="H56">
        <v>-282</v>
      </c>
      <c r="I56">
        <v>376.68</v>
      </c>
      <c r="J56" t="s">
        <v>19</v>
      </c>
      <c r="K56" t="s">
        <v>20</v>
      </c>
      <c r="L56" t="s">
        <v>115</v>
      </c>
      <c r="M56" t="str">
        <f>VLOOKUP(J56,koppelingen!A:C,3,0)</f>
        <v>Energie</v>
      </c>
    </row>
    <row r="57" spans="1:13" x14ac:dyDescent="0.3">
      <c r="A57" t="s">
        <v>11</v>
      </c>
      <c r="B57" t="s">
        <v>12</v>
      </c>
      <c r="C57" t="s">
        <v>13</v>
      </c>
      <c r="D57">
        <v>1975</v>
      </c>
      <c r="E57" s="1">
        <v>45415</v>
      </c>
      <c r="F57" s="4">
        <f t="shared" si="0"/>
        <v>5</v>
      </c>
      <c r="G57" s="1">
        <v>45415</v>
      </c>
      <c r="H57">
        <v>-100</v>
      </c>
      <c r="I57">
        <v>276.68</v>
      </c>
      <c r="J57" t="s">
        <v>116</v>
      </c>
      <c r="K57" t="s">
        <v>117</v>
      </c>
      <c r="L57" t="s">
        <v>118</v>
      </c>
      <c r="M57" t="str">
        <f>VLOOKUP(J57,koppelingen!A:C,3,0)</f>
        <v>Fam Slag</v>
      </c>
    </row>
    <row r="58" spans="1:13" x14ac:dyDescent="0.3">
      <c r="A58" t="s">
        <v>11</v>
      </c>
      <c r="B58" t="s">
        <v>12</v>
      </c>
      <c r="C58" t="s">
        <v>13</v>
      </c>
      <c r="D58">
        <v>1976</v>
      </c>
      <c r="E58" s="1">
        <v>45415</v>
      </c>
      <c r="F58" s="4">
        <f t="shared" si="0"/>
        <v>5</v>
      </c>
      <c r="G58" s="1">
        <v>45415</v>
      </c>
      <c r="H58">
        <v>2000</v>
      </c>
      <c r="I58">
        <v>2276.6799999999998</v>
      </c>
      <c r="J58" t="s">
        <v>55</v>
      </c>
      <c r="K58" t="s">
        <v>56</v>
      </c>
      <c r="L58" t="s">
        <v>57</v>
      </c>
      <c r="M58" t="str">
        <f>VLOOKUP(J58,koppelingen!A:C,3,0)</f>
        <v>Kruisposten</v>
      </c>
    </row>
    <row r="59" spans="1:13" x14ac:dyDescent="0.3">
      <c r="A59" t="s">
        <v>11</v>
      </c>
      <c r="B59" t="s">
        <v>12</v>
      </c>
      <c r="C59" t="s">
        <v>13</v>
      </c>
      <c r="D59">
        <v>1977</v>
      </c>
      <c r="E59" s="1">
        <v>45422</v>
      </c>
      <c r="F59" s="4">
        <f t="shared" si="0"/>
        <v>5</v>
      </c>
      <c r="G59" s="1">
        <v>45422</v>
      </c>
      <c r="H59">
        <v>-100</v>
      </c>
      <c r="I59">
        <v>2176.6799999999998</v>
      </c>
      <c r="J59" t="s">
        <v>116</v>
      </c>
      <c r="K59" t="s">
        <v>117</v>
      </c>
      <c r="L59" t="s">
        <v>119</v>
      </c>
      <c r="M59" t="str">
        <f>VLOOKUP(J59,koppelingen!A:C,3,0)</f>
        <v>Fam Slag</v>
      </c>
    </row>
    <row r="60" spans="1:13" x14ac:dyDescent="0.3">
      <c r="A60" t="s">
        <v>11</v>
      </c>
      <c r="B60" t="s">
        <v>12</v>
      </c>
      <c r="C60" t="s">
        <v>13</v>
      </c>
      <c r="D60">
        <v>1978</v>
      </c>
      <c r="E60" s="1">
        <v>45424</v>
      </c>
      <c r="F60" s="4">
        <f t="shared" si="0"/>
        <v>5</v>
      </c>
      <c r="G60" s="1">
        <v>45424</v>
      </c>
      <c r="H60">
        <v>-29.04</v>
      </c>
      <c r="I60">
        <v>2147.64</v>
      </c>
      <c r="J60" t="s">
        <v>28</v>
      </c>
      <c r="K60" t="s">
        <v>29</v>
      </c>
      <c r="L60" t="s">
        <v>120</v>
      </c>
      <c r="M60" t="str">
        <f>VLOOKUP(J60,koppelingen!A:C,3,0)</f>
        <v>Website</v>
      </c>
    </row>
    <row r="61" spans="1:13" x14ac:dyDescent="0.3">
      <c r="A61" t="s">
        <v>11</v>
      </c>
      <c r="B61" t="s">
        <v>12</v>
      </c>
      <c r="C61" t="s">
        <v>13</v>
      </c>
      <c r="D61">
        <v>1979</v>
      </c>
      <c r="E61" s="1">
        <v>45424</v>
      </c>
      <c r="F61" s="4">
        <f t="shared" si="0"/>
        <v>5</v>
      </c>
      <c r="G61" s="1">
        <v>45424</v>
      </c>
      <c r="H61">
        <v>-181.5</v>
      </c>
      <c r="I61">
        <v>1966.14</v>
      </c>
      <c r="J61" t="s">
        <v>37</v>
      </c>
      <c r="K61" t="s">
        <v>38</v>
      </c>
      <c r="L61" t="s">
        <v>121</v>
      </c>
      <c r="M61" t="s">
        <v>216</v>
      </c>
    </row>
    <row r="62" spans="1:13" x14ac:dyDescent="0.3">
      <c r="A62" t="s">
        <v>11</v>
      </c>
      <c r="B62" t="s">
        <v>12</v>
      </c>
      <c r="C62" t="s">
        <v>13</v>
      </c>
      <c r="D62">
        <v>1980</v>
      </c>
      <c r="E62" s="1">
        <v>45425</v>
      </c>
      <c r="F62" s="4">
        <f t="shared" si="0"/>
        <v>5</v>
      </c>
      <c r="G62" s="1">
        <v>45425</v>
      </c>
      <c r="H62">
        <v>-321.93</v>
      </c>
      <c r="I62">
        <v>1644.21</v>
      </c>
      <c r="J62" t="s">
        <v>122</v>
      </c>
      <c r="K62" t="s">
        <v>123</v>
      </c>
      <c r="L62" t="s">
        <v>124</v>
      </c>
      <c r="M62" t="str">
        <f>VLOOKUP(J62,koppelingen!A:C,3,0)</f>
        <v>Schoonmaak</v>
      </c>
    </row>
    <row r="63" spans="1:13" x14ac:dyDescent="0.3">
      <c r="A63" t="s">
        <v>11</v>
      </c>
      <c r="B63" t="s">
        <v>12</v>
      </c>
      <c r="C63" t="s">
        <v>13</v>
      </c>
      <c r="D63">
        <v>1981</v>
      </c>
      <c r="E63" s="1">
        <v>45425</v>
      </c>
      <c r="F63" s="4">
        <f t="shared" si="0"/>
        <v>5</v>
      </c>
      <c r="G63" s="1">
        <v>45425</v>
      </c>
      <c r="H63">
        <v>-658.56</v>
      </c>
      <c r="I63">
        <v>985.65</v>
      </c>
      <c r="J63" t="s">
        <v>34</v>
      </c>
      <c r="K63" t="s">
        <v>35</v>
      </c>
      <c r="L63" t="s">
        <v>125</v>
      </c>
      <c r="M63" t="str">
        <f>VLOOKUP(J63,koppelingen!A:C,3,0)</f>
        <v>huur Welbions</v>
      </c>
    </row>
    <row r="64" spans="1:13" x14ac:dyDescent="0.3">
      <c r="A64" t="s">
        <v>11</v>
      </c>
      <c r="B64" t="s">
        <v>12</v>
      </c>
      <c r="C64" t="s">
        <v>13</v>
      </c>
      <c r="D64">
        <v>1982</v>
      </c>
      <c r="E64" s="1">
        <v>45426</v>
      </c>
      <c r="F64" s="4">
        <f t="shared" si="0"/>
        <v>5</v>
      </c>
      <c r="G64" s="1">
        <v>45426</v>
      </c>
      <c r="H64">
        <v>704.64</v>
      </c>
      <c r="I64">
        <v>1690.29</v>
      </c>
      <c r="J64" t="s">
        <v>14</v>
      </c>
      <c r="K64" t="s">
        <v>42</v>
      </c>
      <c r="L64" t="s">
        <v>126</v>
      </c>
      <c r="M64" t="str">
        <f>VLOOKUP(J64,koppelingen!A:C,3,0)</f>
        <v>huuropbrengsten</v>
      </c>
    </row>
    <row r="65" spans="1:13" x14ac:dyDescent="0.3">
      <c r="A65" t="s">
        <v>11</v>
      </c>
      <c r="B65" t="s">
        <v>12</v>
      </c>
      <c r="C65" t="s">
        <v>13</v>
      </c>
      <c r="D65">
        <v>1983</v>
      </c>
      <c r="E65" s="1">
        <v>45432</v>
      </c>
      <c r="F65" s="4">
        <f t="shared" si="0"/>
        <v>5</v>
      </c>
      <c r="G65" s="1">
        <v>45432</v>
      </c>
      <c r="H65">
        <v>-86.81</v>
      </c>
      <c r="I65">
        <v>1603.48</v>
      </c>
      <c r="J65" t="s">
        <v>47</v>
      </c>
      <c r="K65" t="s">
        <v>48</v>
      </c>
      <c r="L65" t="s">
        <v>127</v>
      </c>
      <c r="M65" t="str">
        <f>VLOOKUP(J65,koppelingen!A:C,3,0)</f>
        <v>Ziggo</v>
      </c>
    </row>
    <row r="66" spans="1:13" x14ac:dyDescent="0.3">
      <c r="A66" t="s">
        <v>11</v>
      </c>
      <c r="B66" t="s">
        <v>12</v>
      </c>
      <c r="C66" t="s">
        <v>13</v>
      </c>
      <c r="D66">
        <v>1984</v>
      </c>
      <c r="E66" s="1">
        <v>45433</v>
      </c>
      <c r="F66" s="4">
        <f t="shared" si="0"/>
        <v>5</v>
      </c>
      <c r="G66" s="1">
        <v>45433</v>
      </c>
      <c r="H66">
        <v>-15</v>
      </c>
      <c r="I66">
        <v>1588.48</v>
      </c>
      <c r="J66" t="s">
        <v>73</v>
      </c>
      <c r="K66" t="s">
        <v>74</v>
      </c>
      <c r="L66" t="s">
        <v>128</v>
      </c>
      <c r="M66" t="str">
        <f>VLOOKUP(J66,koppelingen!A:C,3,0)</f>
        <v>Water</v>
      </c>
    </row>
    <row r="67" spans="1:13" x14ac:dyDescent="0.3">
      <c r="A67" t="s">
        <v>11</v>
      </c>
      <c r="B67" t="s">
        <v>12</v>
      </c>
      <c r="C67" t="s">
        <v>13</v>
      </c>
      <c r="D67">
        <v>1985</v>
      </c>
      <c r="E67" s="1">
        <v>45437</v>
      </c>
      <c r="F67" s="4">
        <f t="shared" ref="F67:F130" si="1">MONTH(E67)</f>
        <v>5</v>
      </c>
      <c r="G67" s="1">
        <v>45437</v>
      </c>
      <c r="H67">
        <v>-200</v>
      </c>
      <c r="I67">
        <v>1388.48</v>
      </c>
      <c r="J67">
        <v>11111111</v>
      </c>
      <c r="K67" t="s">
        <v>129</v>
      </c>
      <c r="L67" t="s">
        <v>130</v>
      </c>
      <c r="M67" t="s">
        <v>278</v>
      </c>
    </row>
    <row r="68" spans="1:13" x14ac:dyDescent="0.3">
      <c r="A68" t="s">
        <v>11</v>
      </c>
      <c r="B68" t="s">
        <v>12</v>
      </c>
      <c r="C68" t="s">
        <v>13</v>
      </c>
      <c r="D68">
        <v>1986</v>
      </c>
      <c r="E68" s="1">
        <v>45439</v>
      </c>
      <c r="F68" s="4">
        <f t="shared" si="1"/>
        <v>5</v>
      </c>
      <c r="G68" s="1">
        <v>45439</v>
      </c>
      <c r="H68">
        <v>-150</v>
      </c>
      <c r="I68">
        <v>1238.48</v>
      </c>
      <c r="J68" t="s">
        <v>116</v>
      </c>
      <c r="K68" t="s">
        <v>117</v>
      </c>
      <c r="L68" t="s">
        <v>131</v>
      </c>
      <c r="M68" t="str">
        <f>VLOOKUP(J68,koppelingen!A:C,3,0)</f>
        <v>Fam Slag</v>
      </c>
    </row>
    <row r="69" spans="1:13" x14ac:dyDescent="0.3">
      <c r="A69" t="s">
        <v>11</v>
      </c>
      <c r="B69" t="s">
        <v>12</v>
      </c>
      <c r="C69" t="s">
        <v>13</v>
      </c>
      <c r="D69">
        <v>1987</v>
      </c>
      <c r="E69" s="1">
        <v>45441</v>
      </c>
      <c r="F69" s="4">
        <f t="shared" si="1"/>
        <v>5</v>
      </c>
      <c r="G69" s="1">
        <v>45441</v>
      </c>
      <c r="H69">
        <v>-362.5</v>
      </c>
      <c r="I69">
        <v>875.98</v>
      </c>
      <c r="J69" t="s">
        <v>132</v>
      </c>
      <c r="K69" t="s">
        <v>133</v>
      </c>
      <c r="L69" t="s">
        <v>134</v>
      </c>
      <c r="M69" t="str">
        <f>VLOOKUP(J69,koppelingen!A:C,3,0)</f>
        <v>huuropbrengsten</v>
      </c>
    </row>
    <row r="70" spans="1:13" x14ac:dyDescent="0.3">
      <c r="A70" t="s">
        <v>11</v>
      </c>
      <c r="B70" t="s">
        <v>12</v>
      </c>
      <c r="C70" t="s">
        <v>13</v>
      </c>
      <c r="D70">
        <v>1988</v>
      </c>
      <c r="E70" s="1">
        <v>45446</v>
      </c>
      <c r="F70" s="4">
        <f t="shared" si="1"/>
        <v>6</v>
      </c>
      <c r="G70" s="1">
        <v>45446</v>
      </c>
      <c r="H70">
        <v>-114.95</v>
      </c>
      <c r="I70">
        <v>761.03</v>
      </c>
      <c r="J70" t="s">
        <v>135</v>
      </c>
      <c r="K70" t="s">
        <v>136</v>
      </c>
      <c r="L70" t="s">
        <v>137</v>
      </c>
      <c r="M70" t="str">
        <f>VLOOKUP(J70,koppelingen!A:C,3,0)</f>
        <v>Onderhoud</v>
      </c>
    </row>
    <row r="71" spans="1:13" x14ac:dyDescent="0.3">
      <c r="A71" t="s">
        <v>11</v>
      </c>
      <c r="B71" t="s">
        <v>12</v>
      </c>
      <c r="C71" t="s">
        <v>13</v>
      </c>
      <c r="D71">
        <v>1989</v>
      </c>
      <c r="E71" s="1">
        <v>45447</v>
      </c>
      <c r="F71" s="4">
        <f t="shared" si="1"/>
        <v>6</v>
      </c>
      <c r="G71" s="1">
        <v>45444</v>
      </c>
      <c r="H71">
        <v>-17.43</v>
      </c>
      <c r="I71">
        <v>743.6</v>
      </c>
      <c r="J71">
        <v>999999</v>
      </c>
      <c r="K71" t="s">
        <v>17</v>
      </c>
      <c r="L71" t="s">
        <v>138</v>
      </c>
      <c r="M71" t="str">
        <f>VLOOKUP(J71,koppelingen!A:C,3,0)</f>
        <v>Rente</v>
      </c>
    </row>
    <row r="72" spans="1:13" x14ac:dyDescent="0.3">
      <c r="A72" t="s">
        <v>11</v>
      </c>
      <c r="B72" t="s">
        <v>12</v>
      </c>
      <c r="C72" t="s">
        <v>13</v>
      </c>
      <c r="D72">
        <v>1990</v>
      </c>
      <c r="E72" s="1">
        <v>45448</v>
      </c>
      <c r="F72" s="4">
        <f t="shared" si="1"/>
        <v>6</v>
      </c>
      <c r="G72" s="1">
        <v>45448</v>
      </c>
      <c r="H72">
        <v>-282</v>
      </c>
      <c r="I72">
        <v>461.6</v>
      </c>
      <c r="J72" t="s">
        <v>19</v>
      </c>
      <c r="K72" t="s">
        <v>20</v>
      </c>
      <c r="L72" t="s">
        <v>139</v>
      </c>
      <c r="M72" t="str">
        <f>VLOOKUP(J72,koppelingen!A:C,3,0)</f>
        <v>Energie</v>
      </c>
    </row>
    <row r="73" spans="1:13" x14ac:dyDescent="0.3">
      <c r="A73" t="s">
        <v>11</v>
      </c>
      <c r="B73" t="s">
        <v>12</v>
      </c>
      <c r="C73" t="s">
        <v>13</v>
      </c>
      <c r="D73">
        <v>1991</v>
      </c>
      <c r="E73" s="1">
        <v>45452</v>
      </c>
      <c r="F73" s="4">
        <f t="shared" si="1"/>
        <v>6</v>
      </c>
      <c r="G73" s="1">
        <v>45452</v>
      </c>
      <c r="H73">
        <v>-70.790000000000006</v>
      </c>
      <c r="I73">
        <v>390.81</v>
      </c>
      <c r="J73" t="s">
        <v>116</v>
      </c>
      <c r="K73" t="s">
        <v>117</v>
      </c>
      <c r="L73" t="s">
        <v>140</v>
      </c>
      <c r="M73" t="str">
        <f>VLOOKUP(J73,koppelingen!A:C,3,0)</f>
        <v>Fam Slag</v>
      </c>
    </row>
    <row r="74" spans="1:13" x14ac:dyDescent="0.3">
      <c r="A74" t="s">
        <v>11</v>
      </c>
      <c r="B74" t="s">
        <v>12</v>
      </c>
      <c r="C74" t="s">
        <v>13</v>
      </c>
      <c r="D74">
        <v>1992</v>
      </c>
      <c r="E74" s="1">
        <v>45452</v>
      </c>
      <c r="F74" s="4">
        <f t="shared" si="1"/>
        <v>6</v>
      </c>
      <c r="G74" s="1">
        <v>45452</v>
      </c>
      <c r="H74">
        <v>1000</v>
      </c>
      <c r="I74">
        <v>1390.81</v>
      </c>
      <c r="J74" t="s">
        <v>55</v>
      </c>
      <c r="K74" t="s">
        <v>56</v>
      </c>
      <c r="L74" t="s">
        <v>57</v>
      </c>
      <c r="M74" t="str">
        <f>VLOOKUP(J74,koppelingen!A:C,3,0)</f>
        <v>Kruisposten</v>
      </c>
    </row>
    <row r="75" spans="1:13" x14ac:dyDescent="0.3">
      <c r="A75" t="s">
        <v>11</v>
      </c>
      <c r="B75" t="s">
        <v>12</v>
      </c>
      <c r="C75" t="s">
        <v>13</v>
      </c>
      <c r="D75">
        <v>1993</v>
      </c>
      <c r="E75" s="1">
        <v>45453</v>
      </c>
      <c r="F75" s="4">
        <f t="shared" si="1"/>
        <v>6</v>
      </c>
      <c r="G75" s="1">
        <v>45453</v>
      </c>
      <c r="H75">
        <v>-29.04</v>
      </c>
      <c r="I75">
        <v>1361.77</v>
      </c>
      <c r="J75" t="s">
        <v>28</v>
      </c>
      <c r="K75" t="s">
        <v>29</v>
      </c>
      <c r="L75" t="s">
        <v>141</v>
      </c>
      <c r="M75" t="str">
        <f>VLOOKUP(J75,koppelingen!A:C,3,0)</f>
        <v>Website</v>
      </c>
    </row>
    <row r="76" spans="1:13" x14ac:dyDescent="0.3">
      <c r="A76" t="s">
        <v>11</v>
      </c>
      <c r="B76" t="s">
        <v>12</v>
      </c>
      <c r="C76" t="s">
        <v>13</v>
      </c>
      <c r="D76">
        <v>1994</v>
      </c>
      <c r="E76" s="1">
        <v>45454</v>
      </c>
      <c r="F76" s="4">
        <f t="shared" si="1"/>
        <v>6</v>
      </c>
      <c r="G76" s="1">
        <v>45454</v>
      </c>
      <c r="H76">
        <v>-658.56</v>
      </c>
      <c r="I76">
        <v>703.21</v>
      </c>
      <c r="J76" t="s">
        <v>34</v>
      </c>
      <c r="K76" t="s">
        <v>35</v>
      </c>
      <c r="L76" t="s">
        <v>142</v>
      </c>
      <c r="M76" t="str">
        <f>VLOOKUP(J76,koppelingen!A:C,3,0)</f>
        <v>huur Welbions</v>
      </c>
    </row>
    <row r="77" spans="1:13" x14ac:dyDescent="0.3">
      <c r="A77" t="s">
        <v>11</v>
      </c>
      <c r="B77" t="s">
        <v>12</v>
      </c>
      <c r="C77" t="s">
        <v>13</v>
      </c>
      <c r="D77">
        <v>1995</v>
      </c>
      <c r="E77" s="1">
        <v>45457</v>
      </c>
      <c r="F77" s="4">
        <f t="shared" si="1"/>
        <v>6</v>
      </c>
      <c r="G77" s="1">
        <v>45457</v>
      </c>
      <c r="H77">
        <v>-107.8</v>
      </c>
      <c r="I77">
        <v>595.41</v>
      </c>
      <c r="J77" t="s">
        <v>63</v>
      </c>
      <c r="K77" t="s">
        <v>64</v>
      </c>
      <c r="L77" t="s">
        <v>143</v>
      </c>
      <c r="M77" t="str">
        <f>VLOOKUP(J77,koppelingen!A:C,3,0)</f>
        <v>Was</v>
      </c>
    </row>
    <row r="78" spans="1:13" x14ac:dyDescent="0.3">
      <c r="A78" t="s">
        <v>11</v>
      </c>
      <c r="B78" t="s">
        <v>12</v>
      </c>
      <c r="C78" t="s">
        <v>13</v>
      </c>
      <c r="D78">
        <v>1996</v>
      </c>
      <c r="E78" s="1">
        <v>45459</v>
      </c>
      <c r="F78" s="4">
        <f t="shared" si="1"/>
        <v>6</v>
      </c>
      <c r="G78" s="1">
        <v>45459</v>
      </c>
      <c r="H78">
        <v>-100</v>
      </c>
      <c r="I78">
        <v>495.41</v>
      </c>
      <c r="J78" t="s">
        <v>116</v>
      </c>
      <c r="K78" t="s">
        <v>117</v>
      </c>
      <c r="L78" t="s">
        <v>144</v>
      </c>
      <c r="M78" t="str">
        <f>VLOOKUP(J78,koppelingen!A:C,3,0)</f>
        <v>Fam Slag</v>
      </c>
    </row>
    <row r="79" spans="1:13" x14ac:dyDescent="0.3">
      <c r="A79" t="s">
        <v>11</v>
      </c>
      <c r="B79" t="s">
        <v>12</v>
      </c>
      <c r="C79" t="s">
        <v>13</v>
      </c>
      <c r="D79">
        <v>1997</v>
      </c>
      <c r="E79" s="1">
        <v>45461</v>
      </c>
      <c r="F79" s="4">
        <f t="shared" si="1"/>
        <v>6</v>
      </c>
      <c r="G79" s="1">
        <v>45461</v>
      </c>
      <c r="H79">
        <v>714.65</v>
      </c>
      <c r="I79">
        <v>1210.06</v>
      </c>
      <c r="J79" t="s">
        <v>14</v>
      </c>
      <c r="K79" t="s">
        <v>42</v>
      </c>
      <c r="L79" t="s">
        <v>145</v>
      </c>
      <c r="M79" t="str">
        <f>VLOOKUP(J79,koppelingen!A:C,3,0)</f>
        <v>huuropbrengsten</v>
      </c>
    </row>
    <row r="80" spans="1:13" x14ac:dyDescent="0.3">
      <c r="A80" t="s">
        <v>11</v>
      </c>
      <c r="B80" t="s">
        <v>12</v>
      </c>
      <c r="C80" t="s">
        <v>13</v>
      </c>
      <c r="D80">
        <v>1998</v>
      </c>
      <c r="E80" s="1">
        <v>45462</v>
      </c>
      <c r="F80" s="4">
        <f t="shared" si="1"/>
        <v>6</v>
      </c>
      <c r="G80" s="1">
        <v>45462</v>
      </c>
      <c r="H80">
        <v>-15</v>
      </c>
      <c r="I80">
        <v>1195.06</v>
      </c>
      <c r="J80" t="s">
        <v>73</v>
      </c>
      <c r="K80" t="s">
        <v>74</v>
      </c>
      <c r="L80" t="s">
        <v>146</v>
      </c>
      <c r="M80" t="str">
        <f>VLOOKUP(J80,koppelingen!A:C,3,0)</f>
        <v>Water</v>
      </c>
    </row>
    <row r="81" spans="1:13" x14ac:dyDescent="0.3">
      <c r="A81" t="s">
        <v>11</v>
      </c>
      <c r="B81" t="s">
        <v>12</v>
      </c>
      <c r="C81" t="s">
        <v>13</v>
      </c>
      <c r="D81">
        <v>1999</v>
      </c>
      <c r="E81" s="1">
        <v>45462</v>
      </c>
      <c r="F81" s="4">
        <f t="shared" si="1"/>
        <v>6</v>
      </c>
      <c r="G81" s="1">
        <v>45462</v>
      </c>
      <c r="H81">
        <v>-89.23</v>
      </c>
      <c r="I81">
        <v>1105.83</v>
      </c>
      <c r="J81" t="s">
        <v>47</v>
      </c>
      <c r="K81" t="s">
        <v>48</v>
      </c>
      <c r="L81" t="s">
        <v>147</v>
      </c>
      <c r="M81" t="str">
        <f>VLOOKUP(J81,koppelingen!A:C,3,0)</f>
        <v>Ziggo</v>
      </c>
    </row>
    <row r="82" spans="1:13" x14ac:dyDescent="0.3">
      <c r="A82" t="s">
        <v>11</v>
      </c>
      <c r="B82" t="s">
        <v>12</v>
      </c>
      <c r="C82" t="s">
        <v>13</v>
      </c>
      <c r="D82">
        <v>2000</v>
      </c>
      <c r="E82" s="1">
        <v>45466</v>
      </c>
      <c r="F82" s="4">
        <f t="shared" si="1"/>
        <v>6</v>
      </c>
      <c r="G82" s="1">
        <v>45466</v>
      </c>
      <c r="H82">
        <v>-100</v>
      </c>
      <c r="I82">
        <v>1005.83</v>
      </c>
      <c r="J82" t="s">
        <v>116</v>
      </c>
      <c r="K82" t="s">
        <v>117</v>
      </c>
      <c r="L82" t="s">
        <v>148</v>
      </c>
      <c r="M82" t="str">
        <f>VLOOKUP(J82,koppelingen!A:C,3,0)</f>
        <v>Fam Slag</v>
      </c>
    </row>
    <row r="83" spans="1:13" x14ac:dyDescent="0.3">
      <c r="A83" t="s">
        <v>11</v>
      </c>
      <c r="B83" t="s">
        <v>12</v>
      </c>
      <c r="C83" t="s">
        <v>13</v>
      </c>
      <c r="D83">
        <v>2001</v>
      </c>
      <c r="E83" s="1">
        <v>45468</v>
      </c>
      <c r="F83" s="4">
        <f t="shared" si="1"/>
        <v>6</v>
      </c>
      <c r="G83" s="1">
        <v>45468</v>
      </c>
      <c r="H83">
        <v>1279.28</v>
      </c>
      <c r="I83">
        <v>2285.11</v>
      </c>
      <c r="J83" t="s">
        <v>14</v>
      </c>
      <c r="K83" t="s">
        <v>42</v>
      </c>
      <c r="L83" t="s">
        <v>149</v>
      </c>
      <c r="M83" t="str">
        <f>VLOOKUP(J83,koppelingen!A:C,3,0)</f>
        <v>huuropbrengsten</v>
      </c>
    </row>
    <row r="84" spans="1:13" x14ac:dyDescent="0.3">
      <c r="A84" t="s">
        <v>11</v>
      </c>
      <c r="B84" t="s">
        <v>12</v>
      </c>
      <c r="C84" t="s">
        <v>13</v>
      </c>
      <c r="D84">
        <v>2002</v>
      </c>
      <c r="E84" s="1">
        <v>45470</v>
      </c>
      <c r="F84" s="4">
        <f t="shared" si="1"/>
        <v>6</v>
      </c>
      <c r="G84" s="1">
        <v>45470</v>
      </c>
      <c r="H84">
        <v>-30.5</v>
      </c>
      <c r="I84">
        <v>2254.61</v>
      </c>
      <c r="J84">
        <v>11111111</v>
      </c>
      <c r="K84" t="s">
        <v>150</v>
      </c>
      <c r="L84" t="s">
        <v>151</v>
      </c>
      <c r="M84" t="s">
        <v>220</v>
      </c>
    </row>
    <row r="85" spans="1:13" x14ac:dyDescent="0.3">
      <c r="A85" t="s">
        <v>11</v>
      </c>
      <c r="B85" t="s">
        <v>12</v>
      </c>
      <c r="C85" t="s">
        <v>13</v>
      </c>
      <c r="D85">
        <v>2003</v>
      </c>
      <c r="E85" s="1">
        <v>45471</v>
      </c>
      <c r="F85" s="4">
        <f t="shared" si="1"/>
        <v>6</v>
      </c>
      <c r="G85" s="1">
        <v>45471</v>
      </c>
      <c r="H85">
        <v>-100</v>
      </c>
      <c r="I85">
        <v>2154.61</v>
      </c>
      <c r="J85" t="s">
        <v>116</v>
      </c>
      <c r="K85" t="s">
        <v>117</v>
      </c>
      <c r="L85" t="s">
        <v>152</v>
      </c>
      <c r="M85" t="str">
        <f>VLOOKUP(J85,koppelingen!A:C,3,0)</f>
        <v>Fam Slag</v>
      </c>
    </row>
    <row r="86" spans="1:13" x14ac:dyDescent="0.3">
      <c r="A86" t="s">
        <v>11</v>
      </c>
      <c r="B86" t="s">
        <v>12</v>
      </c>
      <c r="C86" t="s">
        <v>13</v>
      </c>
      <c r="D86">
        <v>2004</v>
      </c>
      <c r="E86" s="1">
        <v>45475</v>
      </c>
      <c r="F86" s="4">
        <f t="shared" si="1"/>
        <v>7</v>
      </c>
      <c r="G86" s="1">
        <v>45474</v>
      </c>
      <c r="H86">
        <v>-16.670000000000002</v>
      </c>
      <c r="I86">
        <v>2137.94</v>
      </c>
      <c r="J86">
        <v>999999</v>
      </c>
      <c r="K86" t="s">
        <v>17</v>
      </c>
      <c r="L86" t="s">
        <v>153</v>
      </c>
      <c r="M86" t="str">
        <f>VLOOKUP(J86,koppelingen!A:C,3,0)</f>
        <v>Rente</v>
      </c>
    </row>
    <row r="87" spans="1:13" x14ac:dyDescent="0.3">
      <c r="A87" t="s">
        <v>11</v>
      </c>
      <c r="B87" t="s">
        <v>12</v>
      </c>
      <c r="C87" t="s">
        <v>13</v>
      </c>
      <c r="D87">
        <v>2005</v>
      </c>
      <c r="E87" s="1">
        <v>45476</v>
      </c>
      <c r="F87" s="4">
        <f t="shared" si="1"/>
        <v>7</v>
      </c>
      <c r="G87" s="1">
        <v>45476</v>
      </c>
      <c r="H87">
        <v>-282</v>
      </c>
      <c r="I87">
        <v>1855.94</v>
      </c>
      <c r="J87" t="s">
        <v>19</v>
      </c>
      <c r="K87" t="s">
        <v>20</v>
      </c>
      <c r="L87" t="s">
        <v>154</v>
      </c>
      <c r="M87" t="str">
        <f>VLOOKUP(J87,koppelingen!A:C,3,0)</f>
        <v>Energie</v>
      </c>
    </row>
    <row r="88" spans="1:13" x14ac:dyDescent="0.3">
      <c r="A88" t="s">
        <v>11</v>
      </c>
      <c r="B88" t="s">
        <v>12</v>
      </c>
      <c r="C88" t="s">
        <v>13</v>
      </c>
      <c r="D88">
        <v>2006</v>
      </c>
      <c r="E88" s="1">
        <v>45484</v>
      </c>
      <c r="F88" s="4">
        <f t="shared" si="1"/>
        <v>7</v>
      </c>
      <c r="G88" s="1">
        <v>45484</v>
      </c>
      <c r="H88">
        <v>-29.04</v>
      </c>
      <c r="I88">
        <v>1826.9</v>
      </c>
      <c r="J88" t="s">
        <v>28</v>
      </c>
      <c r="K88" t="s">
        <v>29</v>
      </c>
      <c r="L88" t="s">
        <v>155</v>
      </c>
      <c r="M88" t="str">
        <f>VLOOKUP(J88,koppelingen!A:C,3,0)</f>
        <v>Website</v>
      </c>
    </row>
    <row r="89" spans="1:13" x14ac:dyDescent="0.3">
      <c r="A89" t="s">
        <v>11</v>
      </c>
      <c r="B89" t="s">
        <v>12</v>
      </c>
      <c r="C89" t="s">
        <v>13</v>
      </c>
      <c r="D89">
        <v>2007</v>
      </c>
      <c r="E89" s="1">
        <v>45484</v>
      </c>
      <c r="F89" s="4">
        <f t="shared" si="1"/>
        <v>7</v>
      </c>
      <c r="G89" s="1">
        <v>45484</v>
      </c>
      <c r="H89">
        <v>-693.17</v>
      </c>
      <c r="I89">
        <v>1133.73</v>
      </c>
      <c r="J89" t="s">
        <v>34</v>
      </c>
      <c r="K89" t="s">
        <v>35</v>
      </c>
      <c r="L89" t="s">
        <v>156</v>
      </c>
      <c r="M89" t="str">
        <f>VLOOKUP(J89,koppelingen!A:C,3,0)</f>
        <v>huur Welbions</v>
      </c>
    </row>
    <row r="90" spans="1:13" x14ac:dyDescent="0.3">
      <c r="A90" t="s">
        <v>11</v>
      </c>
      <c r="B90" t="s">
        <v>12</v>
      </c>
      <c r="C90" t="s">
        <v>13</v>
      </c>
      <c r="D90">
        <v>2008</v>
      </c>
      <c r="E90" s="1">
        <v>45485</v>
      </c>
      <c r="F90" s="4">
        <f t="shared" si="1"/>
        <v>7</v>
      </c>
      <c r="G90" s="1">
        <v>45485</v>
      </c>
      <c r="H90">
        <v>-143.32</v>
      </c>
      <c r="I90">
        <v>990.41</v>
      </c>
      <c r="J90" t="s">
        <v>63</v>
      </c>
      <c r="K90" t="s">
        <v>64</v>
      </c>
      <c r="L90" t="s">
        <v>157</v>
      </c>
      <c r="M90" t="str">
        <f>VLOOKUP(J90,koppelingen!A:C,3,0)</f>
        <v>Was</v>
      </c>
    </row>
    <row r="91" spans="1:13" x14ac:dyDescent="0.3">
      <c r="A91" t="s">
        <v>11</v>
      </c>
      <c r="B91" t="s">
        <v>12</v>
      </c>
      <c r="C91" t="s">
        <v>13</v>
      </c>
      <c r="D91">
        <v>2009</v>
      </c>
      <c r="E91" s="1">
        <v>45486</v>
      </c>
      <c r="F91" s="4">
        <f t="shared" si="1"/>
        <v>7</v>
      </c>
      <c r="G91" s="1">
        <v>45486</v>
      </c>
      <c r="H91">
        <v>-150</v>
      </c>
      <c r="I91">
        <v>840.41</v>
      </c>
      <c r="J91" t="s">
        <v>116</v>
      </c>
      <c r="K91" t="s">
        <v>117</v>
      </c>
      <c r="L91" t="s">
        <v>158</v>
      </c>
      <c r="M91" t="str">
        <f>VLOOKUP(J91,koppelingen!A:C,3,0)</f>
        <v>Fam Slag</v>
      </c>
    </row>
    <row r="92" spans="1:13" x14ac:dyDescent="0.3">
      <c r="A92" t="s">
        <v>11</v>
      </c>
      <c r="B92" t="s">
        <v>12</v>
      </c>
      <c r="C92" t="s">
        <v>13</v>
      </c>
      <c r="D92">
        <v>2010</v>
      </c>
      <c r="E92" s="1">
        <v>45489</v>
      </c>
      <c r="F92" s="4">
        <f t="shared" si="1"/>
        <v>7</v>
      </c>
      <c r="G92" s="1">
        <v>45489</v>
      </c>
      <c r="H92">
        <v>554.66999999999996</v>
      </c>
      <c r="I92">
        <v>1395.08</v>
      </c>
      <c r="J92" t="s">
        <v>14</v>
      </c>
      <c r="K92" t="s">
        <v>42</v>
      </c>
      <c r="L92" t="s">
        <v>159</v>
      </c>
      <c r="M92" t="str">
        <f>VLOOKUP(J92,koppelingen!A:C,3,0)</f>
        <v>huuropbrengsten</v>
      </c>
    </row>
    <row r="93" spans="1:13" x14ac:dyDescent="0.3">
      <c r="A93" t="s">
        <v>11</v>
      </c>
      <c r="B93" t="s">
        <v>12</v>
      </c>
      <c r="C93" t="s">
        <v>13</v>
      </c>
      <c r="D93">
        <v>2011</v>
      </c>
      <c r="E93" s="1">
        <v>45492</v>
      </c>
      <c r="F93" s="4">
        <f t="shared" si="1"/>
        <v>7</v>
      </c>
      <c r="G93" s="1">
        <v>45492</v>
      </c>
      <c r="H93">
        <v>-15</v>
      </c>
      <c r="I93">
        <v>1380.08</v>
      </c>
      <c r="J93" t="s">
        <v>73</v>
      </c>
      <c r="K93" t="s">
        <v>74</v>
      </c>
      <c r="L93" t="s">
        <v>160</v>
      </c>
      <c r="M93" t="str">
        <f>VLOOKUP(J93,koppelingen!A:C,3,0)</f>
        <v>Water</v>
      </c>
    </row>
    <row r="94" spans="1:13" x14ac:dyDescent="0.3">
      <c r="A94" t="s">
        <v>11</v>
      </c>
      <c r="B94" t="s">
        <v>12</v>
      </c>
      <c r="C94" t="s">
        <v>13</v>
      </c>
      <c r="D94">
        <v>2012</v>
      </c>
      <c r="E94" s="1">
        <v>45492</v>
      </c>
      <c r="F94" s="4">
        <f t="shared" si="1"/>
        <v>7</v>
      </c>
      <c r="G94" s="1">
        <v>45492</v>
      </c>
      <c r="H94">
        <v>-89.23</v>
      </c>
      <c r="I94">
        <v>1290.8499999999999</v>
      </c>
      <c r="J94" t="s">
        <v>47</v>
      </c>
      <c r="K94" t="s">
        <v>48</v>
      </c>
      <c r="L94" t="s">
        <v>161</v>
      </c>
      <c r="M94" t="str">
        <f>VLOOKUP(J94,koppelingen!A:C,3,0)</f>
        <v>Ziggo</v>
      </c>
    </row>
    <row r="95" spans="1:13" x14ac:dyDescent="0.3">
      <c r="A95" t="s">
        <v>11</v>
      </c>
      <c r="B95" t="s">
        <v>12</v>
      </c>
      <c r="C95" t="s">
        <v>13</v>
      </c>
      <c r="D95">
        <v>2013</v>
      </c>
      <c r="E95" s="1">
        <v>45498</v>
      </c>
      <c r="F95" s="4">
        <f t="shared" si="1"/>
        <v>7</v>
      </c>
      <c r="G95" s="1">
        <v>45498</v>
      </c>
      <c r="H95">
        <v>-100</v>
      </c>
      <c r="I95">
        <v>1190.8499999999999</v>
      </c>
      <c r="J95" t="s">
        <v>116</v>
      </c>
      <c r="K95" t="s">
        <v>117</v>
      </c>
      <c r="L95" t="s">
        <v>162</v>
      </c>
      <c r="M95" t="str">
        <f>VLOOKUP(J95,koppelingen!A:C,3,0)</f>
        <v>Fam Slag</v>
      </c>
    </row>
    <row r="96" spans="1:13" x14ac:dyDescent="0.3">
      <c r="A96" t="s">
        <v>11</v>
      </c>
      <c r="B96" t="s">
        <v>12</v>
      </c>
      <c r="C96" t="s">
        <v>13</v>
      </c>
      <c r="D96">
        <v>2014</v>
      </c>
      <c r="E96" s="1">
        <v>45498</v>
      </c>
      <c r="F96" s="4">
        <f t="shared" si="1"/>
        <v>7</v>
      </c>
      <c r="G96" s="1">
        <v>45498</v>
      </c>
      <c r="H96">
        <v>5.95</v>
      </c>
      <c r="I96">
        <v>1196.8</v>
      </c>
      <c r="J96" t="s">
        <v>163</v>
      </c>
      <c r="K96" t="s">
        <v>164</v>
      </c>
      <c r="L96" t="s">
        <v>165</v>
      </c>
      <c r="M96" t="str">
        <f>VLOOKUP(J96,koppelingen!A:C,3,0)</f>
        <v>onderhoud</v>
      </c>
    </row>
    <row r="97" spans="1:13" x14ac:dyDescent="0.3">
      <c r="A97" t="s">
        <v>11</v>
      </c>
      <c r="B97" t="s">
        <v>12</v>
      </c>
      <c r="C97" t="s">
        <v>13</v>
      </c>
      <c r="D97">
        <v>2015</v>
      </c>
      <c r="E97" s="1">
        <v>45503</v>
      </c>
      <c r="F97" s="4">
        <f t="shared" si="1"/>
        <v>7</v>
      </c>
      <c r="G97" s="1">
        <v>45503</v>
      </c>
      <c r="H97">
        <v>-568.75</v>
      </c>
      <c r="I97">
        <v>628.04999999999995</v>
      </c>
      <c r="J97" t="s">
        <v>122</v>
      </c>
      <c r="K97" t="s">
        <v>123</v>
      </c>
      <c r="L97" t="s">
        <v>166</v>
      </c>
      <c r="M97" t="str">
        <f>VLOOKUP(J97,koppelingen!A:C,3,0)</f>
        <v>Schoonmaak</v>
      </c>
    </row>
    <row r="98" spans="1:13" x14ac:dyDescent="0.3">
      <c r="A98" t="s">
        <v>11</v>
      </c>
      <c r="B98" t="s">
        <v>12</v>
      </c>
      <c r="C98" t="s">
        <v>13</v>
      </c>
      <c r="D98">
        <v>2016</v>
      </c>
      <c r="E98" s="1">
        <v>45503</v>
      </c>
      <c r="F98" s="4">
        <f t="shared" si="1"/>
        <v>7</v>
      </c>
      <c r="G98" s="1">
        <v>45503</v>
      </c>
      <c r="H98">
        <v>2089.2199999999998</v>
      </c>
      <c r="I98">
        <v>2717.27</v>
      </c>
      <c r="J98" t="s">
        <v>14</v>
      </c>
      <c r="K98" t="s">
        <v>42</v>
      </c>
      <c r="L98" t="s">
        <v>167</v>
      </c>
      <c r="M98" t="str">
        <f>VLOOKUP(J98,koppelingen!A:C,3,0)</f>
        <v>huuropbrengsten</v>
      </c>
    </row>
    <row r="99" spans="1:13" x14ac:dyDescent="0.3">
      <c r="A99" t="s">
        <v>11</v>
      </c>
      <c r="B99" t="s">
        <v>12</v>
      </c>
      <c r="C99" t="s">
        <v>13</v>
      </c>
      <c r="D99">
        <v>2017</v>
      </c>
      <c r="E99" s="1">
        <v>45506</v>
      </c>
      <c r="F99" s="4">
        <f t="shared" si="1"/>
        <v>8</v>
      </c>
      <c r="G99" s="1">
        <v>45505</v>
      </c>
      <c r="H99">
        <v>-16.309999999999999</v>
      </c>
      <c r="I99">
        <v>2700.96</v>
      </c>
      <c r="J99">
        <v>999999</v>
      </c>
      <c r="K99" t="s">
        <v>17</v>
      </c>
      <c r="L99" t="s">
        <v>168</v>
      </c>
      <c r="M99" t="str">
        <f>VLOOKUP(J99,koppelingen!A:C,3,0)</f>
        <v>Rente</v>
      </c>
    </row>
    <row r="100" spans="1:13" x14ac:dyDescent="0.3">
      <c r="A100" t="s">
        <v>11</v>
      </c>
      <c r="B100" t="s">
        <v>12</v>
      </c>
      <c r="C100" t="s">
        <v>13</v>
      </c>
      <c r="D100">
        <v>2018</v>
      </c>
      <c r="E100" s="1">
        <v>45506</v>
      </c>
      <c r="F100" s="4">
        <f t="shared" si="1"/>
        <v>8</v>
      </c>
      <c r="G100" s="1">
        <v>45506</v>
      </c>
      <c r="H100">
        <v>-282</v>
      </c>
      <c r="I100">
        <v>2418.96</v>
      </c>
      <c r="J100" t="s">
        <v>19</v>
      </c>
      <c r="K100" t="s">
        <v>20</v>
      </c>
      <c r="L100" t="s">
        <v>169</v>
      </c>
      <c r="M100" t="str">
        <f>VLOOKUP(J100,koppelingen!A:C,3,0)</f>
        <v>Energie</v>
      </c>
    </row>
    <row r="101" spans="1:13" x14ac:dyDescent="0.3">
      <c r="A101" t="s">
        <v>11</v>
      </c>
      <c r="B101" t="s">
        <v>12</v>
      </c>
      <c r="C101" t="s">
        <v>13</v>
      </c>
      <c r="D101">
        <v>2019</v>
      </c>
      <c r="E101" s="1">
        <v>45510</v>
      </c>
      <c r="F101" s="4">
        <f t="shared" si="1"/>
        <v>8</v>
      </c>
      <c r="G101" s="1">
        <v>45510</v>
      </c>
      <c r="H101">
        <v>-85.85</v>
      </c>
      <c r="I101">
        <v>2333.11</v>
      </c>
      <c r="J101" t="s">
        <v>122</v>
      </c>
      <c r="K101" t="s">
        <v>123</v>
      </c>
      <c r="L101" t="s">
        <v>170</v>
      </c>
      <c r="M101" t="str">
        <f>VLOOKUP(J101,koppelingen!A:C,3,0)</f>
        <v>Schoonmaak</v>
      </c>
    </row>
    <row r="102" spans="1:13" x14ac:dyDescent="0.3">
      <c r="A102" t="s">
        <v>11</v>
      </c>
      <c r="B102" t="s">
        <v>12</v>
      </c>
      <c r="C102" t="s">
        <v>13</v>
      </c>
      <c r="D102">
        <v>2020</v>
      </c>
      <c r="E102" s="1">
        <v>45515</v>
      </c>
      <c r="F102" s="4">
        <f t="shared" si="1"/>
        <v>8</v>
      </c>
      <c r="G102" s="1">
        <v>45515</v>
      </c>
      <c r="H102">
        <v>-5.0199999999999996</v>
      </c>
      <c r="I102">
        <v>2328.09</v>
      </c>
      <c r="J102" t="s">
        <v>171</v>
      </c>
      <c r="K102" t="s">
        <v>42</v>
      </c>
      <c r="L102" t="s">
        <v>172</v>
      </c>
      <c r="M102" t="str">
        <f>VLOOKUP(J102,koppelingen!A:C,3,0)</f>
        <v>huuropbrengsten</v>
      </c>
    </row>
    <row r="103" spans="1:13" x14ac:dyDescent="0.3">
      <c r="A103" t="s">
        <v>11</v>
      </c>
      <c r="B103" t="s">
        <v>12</v>
      </c>
      <c r="C103" t="s">
        <v>13</v>
      </c>
      <c r="D103">
        <v>2021</v>
      </c>
      <c r="E103" s="1">
        <v>45515</v>
      </c>
      <c r="F103" s="4">
        <f t="shared" si="1"/>
        <v>8</v>
      </c>
      <c r="G103" s="1">
        <v>45515</v>
      </c>
      <c r="H103">
        <v>-29.04</v>
      </c>
      <c r="I103">
        <v>2299.0500000000002</v>
      </c>
      <c r="J103" t="s">
        <v>28</v>
      </c>
      <c r="K103" t="s">
        <v>29</v>
      </c>
      <c r="L103" t="s">
        <v>173</v>
      </c>
      <c r="M103" t="str">
        <f>VLOOKUP(J103,koppelingen!A:C,3,0)</f>
        <v>Website</v>
      </c>
    </row>
    <row r="104" spans="1:13" x14ac:dyDescent="0.3">
      <c r="A104" t="s">
        <v>11</v>
      </c>
      <c r="B104" t="s">
        <v>12</v>
      </c>
      <c r="C104" t="s">
        <v>13</v>
      </c>
      <c r="D104">
        <v>2022</v>
      </c>
      <c r="E104" s="1">
        <v>45515</v>
      </c>
      <c r="F104" s="4">
        <f t="shared" si="1"/>
        <v>8</v>
      </c>
      <c r="G104" s="1">
        <v>45515</v>
      </c>
      <c r="H104">
        <v>-166</v>
      </c>
      <c r="I104">
        <v>2133.0500000000002</v>
      </c>
      <c r="J104" t="s">
        <v>63</v>
      </c>
      <c r="K104" t="s">
        <v>64</v>
      </c>
      <c r="L104" t="s">
        <v>174</v>
      </c>
      <c r="M104" t="str">
        <f>VLOOKUP(J104,koppelingen!A:C,3,0)</f>
        <v>Was</v>
      </c>
    </row>
    <row r="105" spans="1:13" x14ac:dyDescent="0.3">
      <c r="A105" t="s">
        <v>11</v>
      </c>
      <c r="B105" t="s">
        <v>12</v>
      </c>
      <c r="C105" t="s">
        <v>13</v>
      </c>
      <c r="D105">
        <v>2023</v>
      </c>
      <c r="E105" s="1">
        <v>45515</v>
      </c>
      <c r="F105" s="4">
        <f t="shared" si="1"/>
        <v>8</v>
      </c>
      <c r="G105" s="1">
        <v>45515</v>
      </c>
      <c r="H105">
        <v>-15</v>
      </c>
      <c r="I105">
        <v>2118.0500000000002</v>
      </c>
      <c r="J105" t="s">
        <v>73</v>
      </c>
      <c r="K105" t="s">
        <v>74</v>
      </c>
      <c r="L105" t="s">
        <v>175</v>
      </c>
      <c r="M105" t="str">
        <f>VLOOKUP(J105,koppelingen!A:C,3,0)</f>
        <v>Water</v>
      </c>
    </row>
    <row r="106" spans="1:13" x14ac:dyDescent="0.3">
      <c r="A106" t="s">
        <v>11</v>
      </c>
      <c r="B106" t="s">
        <v>12</v>
      </c>
      <c r="C106" t="s">
        <v>13</v>
      </c>
      <c r="D106">
        <v>2024</v>
      </c>
      <c r="E106" s="1">
        <v>45516</v>
      </c>
      <c r="F106" s="4">
        <f t="shared" si="1"/>
        <v>8</v>
      </c>
      <c r="G106" s="1">
        <v>45516</v>
      </c>
      <c r="H106">
        <v>-693.17</v>
      </c>
      <c r="I106">
        <v>1424.88</v>
      </c>
      <c r="J106" t="s">
        <v>34</v>
      </c>
      <c r="K106" t="s">
        <v>35</v>
      </c>
      <c r="L106" t="s">
        <v>176</v>
      </c>
      <c r="M106" t="str">
        <f>VLOOKUP(J106,koppelingen!A:C,3,0)</f>
        <v>huur Welbions</v>
      </c>
    </row>
    <row r="107" spans="1:13" x14ac:dyDescent="0.3">
      <c r="A107" t="s">
        <v>11</v>
      </c>
      <c r="B107" t="s">
        <v>12</v>
      </c>
      <c r="C107" t="s">
        <v>13</v>
      </c>
      <c r="D107">
        <v>2025</v>
      </c>
      <c r="E107" s="1">
        <v>45517</v>
      </c>
      <c r="F107" s="4">
        <f t="shared" si="1"/>
        <v>8</v>
      </c>
      <c r="G107" s="1">
        <v>45517</v>
      </c>
      <c r="H107">
        <v>5</v>
      </c>
      <c r="I107">
        <v>1429.88</v>
      </c>
      <c r="J107" t="s">
        <v>14</v>
      </c>
      <c r="K107" t="s">
        <v>42</v>
      </c>
      <c r="L107" t="s">
        <v>177</v>
      </c>
      <c r="M107" t="str">
        <f>VLOOKUP(J107,koppelingen!A:C,3,0)</f>
        <v>huuropbrengsten</v>
      </c>
    </row>
    <row r="108" spans="1:13" x14ac:dyDescent="0.3">
      <c r="A108" t="s">
        <v>11</v>
      </c>
      <c r="B108" t="s">
        <v>12</v>
      </c>
      <c r="C108" t="s">
        <v>13</v>
      </c>
      <c r="D108">
        <v>2026</v>
      </c>
      <c r="E108" s="1">
        <v>45518</v>
      </c>
      <c r="F108" s="4">
        <f t="shared" si="1"/>
        <v>8</v>
      </c>
      <c r="G108" s="1">
        <v>45518</v>
      </c>
      <c r="H108">
        <v>-150</v>
      </c>
      <c r="I108">
        <v>1279.8800000000001</v>
      </c>
      <c r="J108" t="s">
        <v>116</v>
      </c>
      <c r="K108" t="s">
        <v>117</v>
      </c>
      <c r="L108" t="s">
        <v>178</v>
      </c>
      <c r="M108" t="str">
        <f>VLOOKUP(J108,koppelingen!A:C,3,0)</f>
        <v>Fam Slag</v>
      </c>
    </row>
    <row r="109" spans="1:13" x14ac:dyDescent="0.3">
      <c r="A109" t="s">
        <v>11</v>
      </c>
      <c r="B109" t="s">
        <v>12</v>
      </c>
      <c r="C109" t="s">
        <v>13</v>
      </c>
      <c r="D109">
        <v>2027</v>
      </c>
      <c r="E109" s="1">
        <v>45518</v>
      </c>
      <c r="F109" s="4">
        <f t="shared" si="1"/>
        <v>8</v>
      </c>
      <c r="G109" s="1">
        <v>45518</v>
      </c>
      <c r="H109">
        <v>-25</v>
      </c>
      <c r="I109">
        <v>1254.8800000000001</v>
      </c>
      <c r="J109" t="s">
        <v>116</v>
      </c>
      <c r="K109" t="s">
        <v>117</v>
      </c>
      <c r="L109" t="s">
        <v>179</v>
      </c>
      <c r="M109" t="str">
        <f>VLOOKUP(J109,koppelingen!A:C,3,0)</f>
        <v>Fam Slag</v>
      </c>
    </row>
    <row r="110" spans="1:13" x14ac:dyDescent="0.3">
      <c r="A110" t="s">
        <v>11</v>
      </c>
      <c r="B110" t="s">
        <v>12</v>
      </c>
      <c r="C110" t="s">
        <v>13</v>
      </c>
      <c r="D110">
        <v>2028</v>
      </c>
      <c r="E110" s="1">
        <v>45524</v>
      </c>
      <c r="F110" s="4">
        <f t="shared" si="1"/>
        <v>8</v>
      </c>
      <c r="G110" s="1">
        <v>45524</v>
      </c>
      <c r="H110">
        <v>-89.23</v>
      </c>
      <c r="I110">
        <v>1165.6500000000001</v>
      </c>
      <c r="J110" t="s">
        <v>47</v>
      </c>
      <c r="K110" t="s">
        <v>48</v>
      </c>
      <c r="L110" t="s">
        <v>180</v>
      </c>
      <c r="M110" t="str">
        <f>VLOOKUP(J110,koppelingen!A:C,3,0)</f>
        <v>Ziggo</v>
      </c>
    </row>
    <row r="111" spans="1:13" x14ac:dyDescent="0.3">
      <c r="A111" t="s">
        <v>11</v>
      </c>
      <c r="B111" t="s">
        <v>12</v>
      </c>
      <c r="C111" t="s">
        <v>13</v>
      </c>
      <c r="D111">
        <v>2029</v>
      </c>
      <c r="E111" s="1">
        <v>45524</v>
      </c>
      <c r="F111" s="4">
        <f t="shared" si="1"/>
        <v>8</v>
      </c>
      <c r="G111" s="1">
        <v>45524</v>
      </c>
      <c r="H111">
        <v>504.61</v>
      </c>
      <c r="I111">
        <v>1670.26</v>
      </c>
      <c r="J111" t="s">
        <v>14</v>
      </c>
      <c r="K111" t="s">
        <v>42</v>
      </c>
      <c r="L111" t="s">
        <v>181</v>
      </c>
      <c r="M111" t="str">
        <f>VLOOKUP(J111,koppelingen!A:C,3,0)</f>
        <v>huuropbrengsten</v>
      </c>
    </row>
    <row r="112" spans="1:13" x14ac:dyDescent="0.3">
      <c r="A112" t="s">
        <v>11</v>
      </c>
      <c r="B112" t="s">
        <v>12</v>
      </c>
      <c r="C112" t="s">
        <v>13</v>
      </c>
      <c r="D112">
        <v>2030</v>
      </c>
      <c r="E112" s="1">
        <v>45525</v>
      </c>
      <c r="F112" s="4">
        <f t="shared" si="1"/>
        <v>8</v>
      </c>
      <c r="G112" s="1">
        <v>45525</v>
      </c>
      <c r="H112">
        <v>-100</v>
      </c>
      <c r="I112">
        <v>1570.26</v>
      </c>
      <c r="J112" t="s">
        <v>116</v>
      </c>
      <c r="K112" t="s">
        <v>117</v>
      </c>
      <c r="L112" t="s">
        <v>182</v>
      </c>
      <c r="M112" t="str">
        <f>VLOOKUP(J112,koppelingen!A:C,3,0)</f>
        <v>Fam Slag</v>
      </c>
    </row>
    <row r="113" spans="1:13" x14ac:dyDescent="0.3">
      <c r="A113" t="s">
        <v>11</v>
      </c>
      <c r="B113" t="s">
        <v>12</v>
      </c>
      <c r="C113" t="s">
        <v>13</v>
      </c>
      <c r="D113">
        <v>2031</v>
      </c>
      <c r="E113" s="1">
        <v>45531</v>
      </c>
      <c r="F113" s="4">
        <f t="shared" si="1"/>
        <v>8</v>
      </c>
      <c r="G113" s="1">
        <v>45531</v>
      </c>
      <c r="H113">
        <v>708.9</v>
      </c>
      <c r="I113">
        <v>2279.16</v>
      </c>
      <c r="J113" t="s">
        <v>14</v>
      </c>
      <c r="K113" t="s">
        <v>42</v>
      </c>
      <c r="L113" t="s">
        <v>183</v>
      </c>
      <c r="M113" t="str">
        <f>VLOOKUP(J113,koppelingen!A:C,3,0)</f>
        <v>huuropbrengsten</v>
      </c>
    </row>
    <row r="114" spans="1:13" x14ac:dyDescent="0.3">
      <c r="A114" t="s">
        <v>11</v>
      </c>
      <c r="B114" t="s">
        <v>12</v>
      </c>
      <c r="C114" t="s">
        <v>13</v>
      </c>
      <c r="D114">
        <v>2032</v>
      </c>
      <c r="E114" s="1">
        <v>45535</v>
      </c>
      <c r="F114" s="4">
        <f t="shared" si="1"/>
        <v>8</v>
      </c>
      <c r="G114" s="1">
        <v>45535</v>
      </c>
      <c r="H114">
        <v>-150</v>
      </c>
      <c r="I114">
        <v>2129.16</v>
      </c>
      <c r="J114" t="s">
        <v>116</v>
      </c>
      <c r="K114" t="s">
        <v>117</v>
      </c>
      <c r="L114" t="s">
        <v>184</v>
      </c>
      <c r="M114" t="str">
        <f>VLOOKUP(J114,koppelingen!A:C,3,0)</f>
        <v>Fam Slag</v>
      </c>
    </row>
    <row r="115" spans="1:13" x14ac:dyDescent="0.3">
      <c r="A115" t="s">
        <v>11</v>
      </c>
      <c r="B115" t="s">
        <v>12</v>
      </c>
      <c r="C115" t="s">
        <v>13</v>
      </c>
      <c r="D115">
        <v>2033</v>
      </c>
      <c r="E115" s="1">
        <v>45538</v>
      </c>
      <c r="F115" s="4">
        <f t="shared" si="1"/>
        <v>9</v>
      </c>
      <c r="G115" s="1">
        <v>45536</v>
      </c>
      <c r="H115">
        <v>-16.940000000000001</v>
      </c>
      <c r="I115">
        <v>2112.2199999999998</v>
      </c>
      <c r="J115">
        <v>999999</v>
      </c>
      <c r="K115" t="s">
        <v>17</v>
      </c>
      <c r="L115" t="s">
        <v>185</v>
      </c>
      <c r="M115" t="str">
        <f>VLOOKUP(J115,koppelingen!A:C,3,0)</f>
        <v>Rente</v>
      </c>
    </row>
    <row r="116" spans="1:13" x14ac:dyDescent="0.3">
      <c r="A116" t="s">
        <v>11</v>
      </c>
      <c r="B116" t="s">
        <v>12</v>
      </c>
      <c r="C116" t="s">
        <v>13</v>
      </c>
      <c r="D116">
        <v>2034</v>
      </c>
      <c r="E116" s="1">
        <v>45538</v>
      </c>
      <c r="F116" s="4">
        <f t="shared" si="1"/>
        <v>9</v>
      </c>
      <c r="G116" s="1">
        <v>45538</v>
      </c>
      <c r="H116">
        <v>-282</v>
      </c>
      <c r="I116">
        <v>1830.22</v>
      </c>
      <c r="J116" t="s">
        <v>19</v>
      </c>
      <c r="K116" t="s">
        <v>20</v>
      </c>
      <c r="L116" t="s">
        <v>186</v>
      </c>
      <c r="M116" t="str">
        <f>VLOOKUP(J116,koppelingen!A:C,3,0)</f>
        <v>Energie</v>
      </c>
    </row>
    <row r="117" spans="1:13" x14ac:dyDescent="0.3">
      <c r="A117" t="s">
        <v>11</v>
      </c>
      <c r="B117" t="s">
        <v>12</v>
      </c>
      <c r="C117" t="s">
        <v>13</v>
      </c>
      <c r="D117">
        <v>2035</v>
      </c>
      <c r="E117" s="1">
        <v>45543</v>
      </c>
      <c r="F117" s="4">
        <f t="shared" si="1"/>
        <v>9</v>
      </c>
      <c r="G117" s="1">
        <v>45543</v>
      </c>
      <c r="H117">
        <v>-100</v>
      </c>
      <c r="I117">
        <v>1730.22</v>
      </c>
      <c r="J117" t="s">
        <v>116</v>
      </c>
      <c r="K117" t="s">
        <v>117</v>
      </c>
      <c r="L117" t="s">
        <v>187</v>
      </c>
      <c r="M117" t="str">
        <f>VLOOKUP(J117,koppelingen!A:C,3,0)</f>
        <v>Fam Slag</v>
      </c>
    </row>
    <row r="118" spans="1:13" x14ac:dyDescent="0.3">
      <c r="A118" t="s">
        <v>11</v>
      </c>
      <c r="B118" t="s">
        <v>12</v>
      </c>
      <c r="C118" t="s">
        <v>13</v>
      </c>
      <c r="D118">
        <v>2036</v>
      </c>
      <c r="E118" s="1">
        <v>45545</v>
      </c>
      <c r="F118" s="4">
        <f t="shared" si="1"/>
        <v>9</v>
      </c>
      <c r="G118" s="1">
        <v>45545</v>
      </c>
      <c r="H118">
        <v>-29.04</v>
      </c>
      <c r="I118">
        <v>1701.18</v>
      </c>
      <c r="J118" t="s">
        <v>28</v>
      </c>
      <c r="K118" t="s">
        <v>29</v>
      </c>
      <c r="L118" t="s">
        <v>188</v>
      </c>
      <c r="M118" t="str">
        <f>VLOOKUP(J118,koppelingen!A:C,3,0)</f>
        <v>Website</v>
      </c>
    </row>
    <row r="119" spans="1:13" x14ac:dyDescent="0.3">
      <c r="A119" t="s">
        <v>11</v>
      </c>
      <c r="B119" t="s">
        <v>12</v>
      </c>
      <c r="C119" t="s">
        <v>13</v>
      </c>
      <c r="D119">
        <v>2037</v>
      </c>
      <c r="E119" s="1">
        <v>45545</v>
      </c>
      <c r="F119" s="4">
        <f t="shared" si="1"/>
        <v>9</v>
      </c>
      <c r="G119" s="1">
        <v>45545</v>
      </c>
      <c r="H119">
        <v>-85.76</v>
      </c>
      <c r="I119">
        <v>1615.42</v>
      </c>
      <c r="J119" t="s">
        <v>63</v>
      </c>
      <c r="K119" t="s">
        <v>64</v>
      </c>
      <c r="L119" t="s">
        <v>189</v>
      </c>
      <c r="M119" t="str">
        <f>VLOOKUP(J119,koppelingen!A:C,3,0)</f>
        <v>Was</v>
      </c>
    </row>
    <row r="120" spans="1:13" x14ac:dyDescent="0.3">
      <c r="A120" t="s">
        <v>11</v>
      </c>
      <c r="B120" t="s">
        <v>12</v>
      </c>
      <c r="C120" t="s">
        <v>13</v>
      </c>
      <c r="D120">
        <v>2038</v>
      </c>
      <c r="E120" s="1">
        <v>45546</v>
      </c>
      <c r="F120" s="4">
        <f t="shared" si="1"/>
        <v>9</v>
      </c>
      <c r="G120" s="1">
        <v>45546</v>
      </c>
      <c r="H120">
        <v>-693.17</v>
      </c>
      <c r="I120">
        <v>922.25</v>
      </c>
      <c r="J120" t="s">
        <v>34</v>
      </c>
      <c r="K120" t="s">
        <v>35</v>
      </c>
      <c r="L120" t="s">
        <v>190</v>
      </c>
      <c r="M120" t="str">
        <f>VLOOKUP(J120,koppelingen!A:C,3,0)</f>
        <v>huur Welbions</v>
      </c>
    </row>
    <row r="121" spans="1:13" x14ac:dyDescent="0.3">
      <c r="A121" t="s">
        <v>11</v>
      </c>
      <c r="B121" t="s">
        <v>12</v>
      </c>
      <c r="C121" t="s">
        <v>13</v>
      </c>
      <c r="D121">
        <v>2039</v>
      </c>
      <c r="E121" s="1">
        <v>45549</v>
      </c>
      <c r="F121" s="4">
        <f t="shared" si="1"/>
        <v>9</v>
      </c>
      <c r="G121" s="1">
        <v>45549</v>
      </c>
      <c r="H121">
        <v>-27.99</v>
      </c>
      <c r="I121">
        <v>894.26</v>
      </c>
      <c r="J121" t="s">
        <v>82</v>
      </c>
      <c r="K121" t="s">
        <v>83</v>
      </c>
      <c r="L121" t="s">
        <v>191</v>
      </c>
      <c r="M121" t="str">
        <f>VLOOKUP(J121,koppelingen!A:C,3,0)</f>
        <v>Onkosten</v>
      </c>
    </row>
    <row r="122" spans="1:13" x14ac:dyDescent="0.3">
      <c r="A122" t="s">
        <v>11</v>
      </c>
      <c r="B122" t="s">
        <v>12</v>
      </c>
      <c r="C122" t="s">
        <v>13</v>
      </c>
      <c r="D122">
        <v>2040</v>
      </c>
      <c r="E122" s="1">
        <v>45549</v>
      </c>
      <c r="F122" s="4">
        <f t="shared" si="1"/>
        <v>9</v>
      </c>
      <c r="G122" s="1">
        <v>45549</v>
      </c>
      <c r="H122">
        <v>-50</v>
      </c>
      <c r="I122">
        <v>844.26</v>
      </c>
      <c r="J122" t="s">
        <v>116</v>
      </c>
      <c r="K122" t="s">
        <v>117</v>
      </c>
      <c r="L122" t="s">
        <v>192</v>
      </c>
      <c r="M122" t="str">
        <f>VLOOKUP(J122,koppelingen!A:C,3,0)</f>
        <v>Fam Slag</v>
      </c>
    </row>
    <row r="123" spans="1:13" x14ac:dyDescent="0.3">
      <c r="A123" t="s">
        <v>11</v>
      </c>
      <c r="B123" t="s">
        <v>12</v>
      </c>
      <c r="C123" t="s">
        <v>13</v>
      </c>
      <c r="D123">
        <v>2041</v>
      </c>
      <c r="E123" s="1">
        <v>45553</v>
      </c>
      <c r="F123" s="4">
        <f t="shared" si="1"/>
        <v>9</v>
      </c>
      <c r="G123" s="1">
        <v>45553</v>
      </c>
      <c r="H123">
        <v>-15</v>
      </c>
      <c r="I123">
        <v>829.26</v>
      </c>
      <c r="J123" t="s">
        <v>73</v>
      </c>
      <c r="K123" t="s">
        <v>74</v>
      </c>
      <c r="L123" t="s">
        <v>193</v>
      </c>
      <c r="M123" t="str">
        <f>VLOOKUP(J123,koppelingen!A:C,3,0)</f>
        <v>Water</v>
      </c>
    </row>
    <row r="124" spans="1:13" x14ac:dyDescent="0.3">
      <c r="A124" t="s">
        <v>11</v>
      </c>
      <c r="B124" t="s">
        <v>12</v>
      </c>
      <c r="C124" t="s">
        <v>13</v>
      </c>
      <c r="D124">
        <v>2042</v>
      </c>
      <c r="E124" s="1">
        <v>45554</v>
      </c>
      <c r="F124" s="4">
        <f t="shared" si="1"/>
        <v>9</v>
      </c>
      <c r="G124" s="1">
        <v>45554</v>
      </c>
      <c r="H124">
        <v>-89.23</v>
      </c>
      <c r="I124">
        <v>740.03</v>
      </c>
      <c r="J124" t="s">
        <v>47</v>
      </c>
      <c r="K124" t="s">
        <v>48</v>
      </c>
      <c r="L124" t="s">
        <v>194</v>
      </c>
      <c r="M124" t="str">
        <f>VLOOKUP(J124,koppelingen!A:C,3,0)</f>
        <v>Ziggo</v>
      </c>
    </row>
    <row r="125" spans="1:13" x14ac:dyDescent="0.3">
      <c r="A125" t="s">
        <v>11</v>
      </c>
      <c r="B125" t="s">
        <v>12</v>
      </c>
      <c r="C125" t="s">
        <v>13</v>
      </c>
      <c r="D125">
        <v>2043</v>
      </c>
      <c r="E125" s="1">
        <v>45564</v>
      </c>
      <c r="F125" s="4">
        <f t="shared" si="1"/>
        <v>9</v>
      </c>
      <c r="G125" s="1">
        <v>45564</v>
      </c>
      <c r="H125">
        <v>-150</v>
      </c>
      <c r="I125">
        <v>590.03</v>
      </c>
      <c r="J125" t="s">
        <v>116</v>
      </c>
      <c r="K125" t="s">
        <v>117</v>
      </c>
      <c r="L125" t="s">
        <v>195</v>
      </c>
      <c r="M125" t="str">
        <f>VLOOKUP(J125,koppelingen!A:C,3,0)</f>
        <v>Fam Slag</v>
      </c>
    </row>
    <row r="126" spans="1:13" x14ac:dyDescent="0.3">
      <c r="A126" t="s">
        <v>11</v>
      </c>
      <c r="B126" t="s">
        <v>12</v>
      </c>
      <c r="C126" t="s">
        <v>13</v>
      </c>
      <c r="D126">
        <v>2044</v>
      </c>
      <c r="E126" s="1">
        <v>45566</v>
      </c>
      <c r="F126" s="4">
        <f t="shared" si="1"/>
        <v>10</v>
      </c>
      <c r="G126" s="1">
        <v>45566</v>
      </c>
      <c r="H126">
        <v>1354.62</v>
      </c>
      <c r="I126">
        <v>1944.65</v>
      </c>
      <c r="J126" t="s">
        <v>14</v>
      </c>
      <c r="K126" t="s">
        <v>42</v>
      </c>
      <c r="L126" t="s">
        <v>196</v>
      </c>
      <c r="M126" t="str">
        <f>VLOOKUP(J126,koppelingen!A:C,3,0)</f>
        <v>huuropbrengsten</v>
      </c>
    </row>
    <row r="127" spans="1:13" x14ac:dyDescent="0.3">
      <c r="A127" t="s">
        <v>11</v>
      </c>
      <c r="B127" t="s">
        <v>12</v>
      </c>
      <c r="C127" t="s">
        <v>13</v>
      </c>
      <c r="D127">
        <v>2045</v>
      </c>
      <c r="E127" s="1">
        <v>45567</v>
      </c>
      <c r="F127" s="4">
        <f t="shared" si="1"/>
        <v>10</v>
      </c>
      <c r="G127" s="1">
        <v>45566</v>
      </c>
      <c r="H127">
        <v>-15.8</v>
      </c>
      <c r="I127">
        <v>1928.85</v>
      </c>
      <c r="J127">
        <v>999999</v>
      </c>
      <c r="K127" t="s">
        <v>17</v>
      </c>
      <c r="L127" t="s">
        <v>197</v>
      </c>
      <c r="M127" t="str">
        <f>VLOOKUP(J127,koppelingen!A:C,3,0)</f>
        <v>Rente</v>
      </c>
    </row>
    <row r="128" spans="1:13" x14ac:dyDescent="0.3">
      <c r="A128" t="s">
        <v>11</v>
      </c>
      <c r="B128" t="s">
        <v>12</v>
      </c>
      <c r="C128" t="s">
        <v>13</v>
      </c>
      <c r="D128">
        <v>2046</v>
      </c>
      <c r="E128" s="1">
        <v>45568</v>
      </c>
      <c r="F128" s="4">
        <f t="shared" si="1"/>
        <v>10</v>
      </c>
      <c r="G128" s="1">
        <v>45568</v>
      </c>
      <c r="H128">
        <v>741.64</v>
      </c>
      <c r="I128">
        <v>2670.49</v>
      </c>
      <c r="J128" t="s">
        <v>19</v>
      </c>
      <c r="K128" t="s">
        <v>198</v>
      </c>
      <c r="L128" t="s">
        <v>199</v>
      </c>
      <c r="M128" t="str">
        <f>VLOOKUP(J128,koppelingen!A:C,3,0)</f>
        <v>Energie</v>
      </c>
    </row>
    <row r="129" spans="1:13" x14ac:dyDescent="0.3">
      <c r="A129" t="s">
        <v>11</v>
      </c>
      <c r="B129" t="s">
        <v>12</v>
      </c>
      <c r="C129" t="s">
        <v>13</v>
      </c>
      <c r="D129">
        <v>2047</v>
      </c>
      <c r="E129" s="1">
        <v>45570</v>
      </c>
      <c r="F129" s="4">
        <f t="shared" si="1"/>
        <v>10</v>
      </c>
      <c r="G129" s="1">
        <v>45570</v>
      </c>
      <c r="H129">
        <v>-100</v>
      </c>
      <c r="I129">
        <v>2570.4899999999998</v>
      </c>
      <c r="J129" t="s">
        <v>116</v>
      </c>
      <c r="K129" t="s">
        <v>117</v>
      </c>
      <c r="L129" t="s">
        <v>200</v>
      </c>
      <c r="M129" t="str">
        <f>VLOOKUP(J129,koppelingen!A:C,3,0)</f>
        <v>Fam Slag</v>
      </c>
    </row>
    <row r="130" spans="1:13" x14ac:dyDescent="0.3">
      <c r="A130" t="s">
        <v>11</v>
      </c>
      <c r="B130" t="s">
        <v>12</v>
      </c>
      <c r="C130" t="s">
        <v>13</v>
      </c>
      <c r="D130">
        <v>2048</v>
      </c>
      <c r="E130" s="1">
        <v>45573</v>
      </c>
      <c r="F130" s="4">
        <f t="shared" si="1"/>
        <v>10</v>
      </c>
      <c r="G130" s="1">
        <v>45573</v>
      </c>
      <c r="H130">
        <v>704.61</v>
      </c>
      <c r="I130">
        <v>3275.1</v>
      </c>
      <c r="J130" t="s">
        <v>14</v>
      </c>
      <c r="K130" t="s">
        <v>42</v>
      </c>
      <c r="L130" t="s">
        <v>201</v>
      </c>
      <c r="M130" t="str">
        <f>VLOOKUP(J130,koppelingen!A:C,3,0)</f>
        <v>huuropbrengsten</v>
      </c>
    </row>
    <row r="131" spans="1:13" x14ac:dyDescent="0.3">
      <c r="A131" t="s">
        <v>11</v>
      </c>
      <c r="B131" t="s">
        <v>12</v>
      </c>
      <c r="C131" t="s">
        <v>13</v>
      </c>
      <c r="D131">
        <v>2049</v>
      </c>
      <c r="E131" s="1">
        <v>45576</v>
      </c>
      <c r="F131" s="4">
        <f t="shared" ref="F131:F167" si="2">MONTH(E131)</f>
        <v>10</v>
      </c>
      <c r="G131" s="1">
        <v>45576</v>
      </c>
      <c r="H131">
        <v>-29.04</v>
      </c>
      <c r="I131">
        <v>3246.06</v>
      </c>
      <c r="J131" t="s">
        <v>28</v>
      </c>
      <c r="K131" t="s">
        <v>29</v>
      </c>
      <c r="L131" t="s">
        <v>202</v>
      </c>
      <c r="M131" t="str">
        <f>VLOOKUP(J131,koppelingen!A:C,3,0)</f>
        <v>Website</v>
      </c>
    </row>
    <row r="132" spans="1:13" x14ac:dyDescent="0.3">
      <c r="A132" t="s">
        <v>11</v>
      </c>
      <c r="B132" t="s">
        <v>12</v>
      </c>
      <c r="C132" t="s">
        <v>13</v>
      </c>
      <c r="D132">
        <v>2050</v>
      </c>
      <c r="E132" s="1">
        <v>45576</v>
      </c>
      <c r="F132" s="4">
        <f t="shared" si="2"/>
        <v>10</v>
      </c>
      <c r="G132" s="1">
        <v>45576</v>
      </c>
      <c r="H132">
        <v>-693.17</v>
      </c>
      <c r="I132">
        <v>2552.89</v>
      </c>
      <c r="J132" t="s">
        <v>34</v>
      </c>
      <c r="K132" t="s">
        <v>35</v>
      </c>
      <c r="L132" t="s">
        <v>203</v>
      </c>
      <c r="M132" t="str">
        <f>VLOOKUP(J132,koppelingen!A:C,3,0)</f>
        <v>huur Welbions</v>
      </c>
    </row>
    <row r="133" spans="1:13" x14ac:dyDescent="0.3">
      <c r="A133" t="s">
        <v>11</v>
      </c>
      <c r="B133" t="s">
        <v>12</v>
      </c>
      <c r="C133" t="s">
        <v>13</v>
      </c>
      <c r="D133">
        <v>2051</v>
      </c>
      <c r="E133" s="1">
        <v>45579</v>
      </c>
      <c r="F133" s="4">
        <f t="shared" si="2"/>
        <v>10</v>
      </c>
      <c r="G133" s="1">
        <v>45579</v>
      </c>
      <c r="H133">
        <v>-206.6</v>
      </c>
      <c r="I133">
        <v>2346.29</v>
      </c>
      <c r="J133" t="s">
        <v>63</v>
      </c>
      <c r="K133" t="s">
        <v>64</v>
      </c>
      <c r="L133" t="s">
        <v>204</v>
      </c>
      <c r="M133" t="str">
        <f>VLOOKUP(J133,koppelingen!A:C,3,0)</f>
        <v>Was</v>
      </c>
    </row>
    <row r="134" spans="1:13" x14ac:dyDescent="0.3">
      <c r="A134" t="s">
        <v>11</v>
      </c>
      <c r="B134" t="s">
        <v>12</v>
      </c>
      <c r="C134" t="s">
        <v>13</v>
      </c>
      <c r="D134">
        <v>2052</v>
      </c>
      <c r="E134" s="1">
        <v>45580</v>
      </c>
      <c r="F134" s="4">
        <f t="shared" si="2"/>
        <v>10</v>
      </c>
      <c r="G134" s="1">
        <v>45580</v>
      </c>
      <c r="H134">
        <v>704.61</v>
      </c>
      <c r="I134">
        <v>3050.9</v>
      </c>
      <c r="J134" t="s">
        <v>14</v>
      </c>
      <c r="K134" t="s">
        <v>42</v>
      </c>
      <c r="L134" t="s">
        <v>205</v>
      </c>
      <c r="M134" t="str">
        <f>VLOOKUP(J134,koppelingen!A:C,3,0)</f>
        <v>huuropbrengsten</v>
      </c>
    </row>
    <row r="135" spans="1:13" x14ac:dyDescent="0.3">
      <c r="A135" t="s">
        <v>11</v>
      </c>
      <c r="B135" t="s">
        <v>12</v>
      </c>
      <c r="C135" t="s">
        <v>13</v>
      </c>
      <c r="D135">
        <v>2053</v>
      </c>
      <c r="E135" s="1">
        <v>45584</v>
      </c>
      <c r="F135" s="4">
        <f t="shared" si="2"/>
        <v>10</v>
      </c>
      <c r="G135" s="1">
        <v>45584</v>
      </c>
      <c r="H135">
        <v>-15</v>
      </c>
      <c r="I135">
        <v>3035.9</v>
      </c>
      <c r="J135" t="s">
        <v>73</v>
      </c>
      <c r="K135" t="s">
        <v>74</v>
      </c>
      <c r="L135" t="s">
        <v>206</v>
      </c>
      <c r="M135" t="str">
        <f>VLOOKUP(J135,koppelingen!A:C,3,0)</f>
        <v>Water</v>
      </c>
    </row>
    <row r="136" spans="1:13" x14ac:dyDescent="0.3">
      <c r="A136" t="s">
        <v>11</v>
      </c>
      <c r="B136" t="s">
        <v>12</v>
      </c>
      <c r="C136" t="s">
        <v>13</v>
      </c>
      <c r="D136">
        <v>2054</v>
      </c>
      <c r="E136" s="1">
        <v>45586</v>
      </c>
      <c r="F136" s="4">
        <f t="shared" si="2"/>
        <v>10</v>
      </c>
      <c r="G136" s="1">
        <v>45586</v>
      </c>
      <c r="H136">
        <v>-493.63</v>
      </c>
      <c r="I136">
        <v>2542.27</v>
      </c>
      <c r="J136" t="s">
        <v>122</v>
      </c>
      <c r="K136" t="s">
        <v>123</v>
      </c>
      <c r="L136" t="s">
        <v>207</v>
      </c>
      <c r="M136" t="str">
        <f>VLOOKUP(J136,koppelingen!A:C,3,0)</f>
        <v>Schoonmaak</v>
      </c>
    </row>
    <row r="137" spans="1:13" x14ac:dyDescent="0.3">
      <c r="A137" t="s">
        <v>11</v>
      </c>
      <c r="B137" t="s">
        <v>12</v>
      </c>
      <c r="C137" t="s">
        <v>13</v>
      </c>
      <c r="D137">
        <v>2055</v>
      </c>
      <c r="E137" s="1">
        <v>45586</v>
      </c>
      <c r="F137" s="4">
        <f t="shared" si="2"/>
        <v>10</v>
      </c>
      <c r="G137" s="1">
        <v>45586</v>
      </c>
      <c r="H137">
        <v>-89.23</v>
      </c>
      <c r="I137">
        <v>2453.04</v>
      </c>
      <c r="J137" t="s">
        <v>47</v>
      </c>
      <c r="K137" t="s">
        <v>48</v>
      </c>
      <c r="L137" t="s">
        <v>208</v>
      </c>
      <c r="M137" t="str">
        <f>VLOOKUP(J137,koppelingen!A:C,3,0)</f>
        <v>Ziggo</v>
      </c>
    </row>
    <row r="138" spans="1:13" x14ac:dyDescent="0.3">
      <c r="A138" t="s">
        <v>11</v>
      </c>
      <c r="B138" t="s">
        <v>12</v>
      </c>
      <c r="C138" t="s">
        <v>13</v>
      </c>
      <c r="D138">
        <v>2056</v>
      </c>
      <c r="E138" s="1">
        <v>45587</v>
      </c>
      <c r="F138" s="4">
        <f t="shared" si="2"/>
        <v>10</v>
      </c>
      <c r="G138" s="1">
        <v>45587</v>
      </c>
      <c r="H138">
        <v>-50</v>
      </c>
      <c r="I138">
        <v>2403.04</v>
      </c>
      <c r="J138" t="s">
        <v>116</v>
      </c>
      <c r="K138" t="s">
        <v>117</v>
      </c>
      <c r="L138" t="s">
        <v>209</v>
      </c>
      <c r="M138" t="str">
        <f>VLOOKUP(J138,koppelingen!A:C,3,0)</f>
        <v>Fam Slag</v>
      </c>
    </row>
    <row r="139" spans="1:13" x14ac:dyDescent="0.3">
      <c r="A139" t="s">
        <v>11</v>
      </c>
      <c r="B139" t="s">
        <v>12</v>
      </c>
      <c r="C139" t="s">
        <v>13</v>
      </c>
      <c r="D139">
        <v>2057</v>
      </c>
      <c r="E139" s="1">
        <v>45598</v>
      </c>
      <c r="F139" s="4">
        <f t="shared" si="2"/>
        <v>11</v>
      </c>
      <c r="G139" s="1">
        <v>45597</v>
      </c>
      <c r="H139">
        <v>-16.329999999999998</v>
      </c>
      <c r="I139">
        <v>2386.71</v>
      </c>
      <c r="J139">
        <v>999999</v>
      </c>
      <c r="K139" t="s">
        <v>17</v>
      </c>
      <c r="L139" t="s">
        <v>234</v>
      </c>
      <c r="M139" t="str">
        <f>VLOOKUP(J139,koppelingen!A:C,3,0)</f>
        <v>Rente</v>
      </c>
    </row>
    <row r="140" spans="1:13" x14ac:dyDescent="0.3">
      <c r="A140" t="s">
        <v>11</v>
      </c>
      <c r="B140" t="s">
        <v>12</v>
      </c>
      <c r="C140" t="s">
        <v>13</v>
      </c>
      <c r="D140">
        <v>2058</v>
      </c>
      <c r="E140" s="1">
        <v>45600</v>
      </c>
      <c r="F140" s="4">
        <f t="shared" si="2"/>
        <v>11</v>
      </c>
      <c r="G140" s="1">
        <v>45600</v>
      </c>
      <c r="H140">
        <v>-201</v>
      </c>
      <c r="I140">
        <v>2185.71</v>
      </c>
      <c r="J140" t="s">
        <v>19</v>
      </c>
      <c r="K140" t="s">
        <v>20</v>
      </c>
      <c r="L140" t="s">
        <v>235</v>
      </c>
      <c r="M140" t="str">
        <f>VLOOKUP(J140,koppelingen!A:C,3,0)</f>
        <v>Energie</v>
      </c>
    </row>
    <row r="141" spans="1:13" x14ac:dyDescent="0.3">
      <c r="A141" t="s">
        <v>11</v>
      </c>
      <c r="B141" t="s">
        <v>12</v>
      </c>
      <c r="C141" t="s">
        <v>13</v>
      </c>
      <c r="D141">
        <v>2059</v>
      </c>
      <c r="E141" s="1">
        <v>45601</v>
      </c>
      <c r="F141" s="4">
        <f t="shared" si="2"/>
        <v>11</v>
      </c>
      <c r="G141" s="1">
        <v>45601</v>
      </c>
      <c r="H141">
        <v>-85.85</v>
      </c>
      <c r="I141">
        <v>2099.86</v>
      </c>
      <c r="J141" t="s">
        <v>122</v>
      </c>
      <c r="K141" t="s">
        <v>123</v>
      </c>
      <c r="L141" t="s">
        <v>236</v>
      </c>
      <c r="M141" t="str">
        <f>VLOOKUP(J141,koppelingen!A:C,3,0)</f>
        <v>Schoonmaak</v>
      </c>
    </row>
    <row r="142" spans="1:13" x14ac:dyDescent="0.3">
      <c r="A142" t="s">
        <v>11</v>
      </c>
      <c r="B142" t="s">
        <v>12</v>
      </c>
      <c r="C142" t="s">
        <v>13</v>
      </c>
      <c r="D142">
        <v>2060</v>
      </c>
      <c r="E142" s="1">
        <v>45606</v>
      </c>
      <c r="F142" s="4">
        <f t="shared" si="2"/>
        <v>11</v>
      </c>
      <c r="G142" s="1">
        <v>45606</v>
      </c>
      <c r="H142">
        <v>-29.04</v>
      </c>
      <c r="I142">
        <v>2070.8200000000002</v>
      </c>
      <c r="J142" t="s">
        <v>28</v>
      </c>
      <c r="K142" t="s">
        <v>29</v>
      </c>
      <c r="L142" t="s">
        <v>237</v>
      </c>
      <c r="M142" t="str">
        <f>VLOOKUP(J142,koppelingen!A:C,3,0)</f>
        <v>Website</v>
      </c>
    </row>
    <row r="143" spans="1:13" x14ac:dyDescent="0.3">
      <c r="A143" t="s">
        <v>11</v>
      </c>
      <c r="B143" t="s">
        <v>12</v>
      </c>
      <c r="C143" t="s">
        <v>13</v>
      </c>
      <c r="D143">
        <v>2061</v>
      </c>
      <c r="E143" s="1">
        <v>45607</v>
      </c>
      <c r="F143" s="4">
        <f t="shared" si="2"/>
        <v>11</v>
      </c>
      <c r="G143" s="1">
        <v>45607</v>
      </c>
      <c r="H143">
        <v>-693.17</v>
      </c>
      <c r="I143">
        <v>1377.65</v>
      </c>
      <c r="J143" t="s">
        <v>34</v>
      </c>
      <c r="K143" t="s">
        <v>35</v>
      </c>
      <c r="L143" t="s">
        <v>238</v>
      </c>
      <c r="M143" t="str">
        <f>VLOOKUP(J143,koppelingen!A:C,3,0)</f>
        <v>huur Welbions</v>
      </c>
    </row>
    <row r="144" spans="1:13" x14ac:dyDescent="0.3">
      <c r="A144" t="s">
        <v>11</v>
      </c>
      <c r="B144" t="s">
        <v>12</v>
      </c>
      <c r="C144" t="s">
        <v>13</v>
      </c>
      <c r="D144">
        <v>2062</v>
      </c>
      <c r="E144" s="1">
        <v>45608</v>
      </c>
      <c r="F144" s="4">
        <f t="shared" si="2"/>
        <v>11</v>
      </c>
      <c r="G144" s="1">
        <v>45608</v>
      </c>
      <c r="H144">
        <v>704.62</v>
      </c>
      <c r="I144">
        <v>2082.27</v>
      </c>
      <c r="J144" t="s">
        <v>14</v>
      </c>
      <c r="K144" t="s">
        <v>42</v>
      </c>
      <c r="L144" t="s">
        <v>239</v>
      </c>
      <c r="M144" t="str">
        <f>VLOOKUP(J144,koppelingen!A:C,3,0)</f>
        <v>huuropbrengsten</v>
      </c>
    </row>
    <row r="145" spans="1:13" x14ac:dyDescent="0.3">
      <c r="A145" t="s">
        <v>11</v>
      </c>
      <c r="B145" t="s">
        <v>12</v>
      </c>
      <c r="C145" t="s">
        <v>13</v>
      </c>
      <c r="D145">
        <v>2063</v>
      </c>
      <c r="E145" s="1">
        <v>45609</v>
      </c>
      <c r="F145" s="4">
        <f t="shared" si="2"/>
        <v>11</v>
      </c>
      <c r="G145" s="1">
        <v>45609</v>
      </c>
      <c r="H145">
        <v>-71.16</v>
      </c>
      <c r="I145">
        <v>2011.11</v>
      </c>
      <c r="J145" t="s">
        <v>63</v>
      </c>
      <c r="K145" t="s">
        <v>64</v>
      </c>
      <c r="L145" t="s">
        <v>240</v>
      </c>
      <c r="M145" t="str">
        <f>VLOOKUP(J145,koppelingen!A:C,3,0)</f>
        <v>Was</v>
      </c>
    </row>
    <row r="146" spans="1:13" x14ac:dyDescent="0.3">
      <c r="A146" t="s">
        <v>11</v>
      </c>
      <c r="B146" t="s">
        <v>12</v>
      </c>
      <c r="C146" t="s">
        <v>13</v>
      </c>
      <c r="D146">
        <v>2064</v>
      </c>
      <c r="E146" s="1">
        <v>45615</v>
      </c>
      <c r="F146" s="4">
        <f t="shared" si="2"/>
        <v>11</v>
      </c>
      <c r="G146" s="1">
        <v>45615</v>
      </c>
      <c r="H146">
        <v>-15</v>
      </c>
      <c r="I146">
        <v>1996.11</v>
      </c>
      <c r="J146" t="s">
        <v>73</v>
      </c>
      <c r="K146" t="s">
        <v>74</v>
      </c>
      <c r="L146" t="s">
        <v>241</v>
      </c>
      <c r="M146" t="str">
        <f>VLOOKUP(J146,koppelingen!A:C,3,0)</f>
        <v>Water</v>
      </c>
    </row>
    <row r="147" spans="1:13" x14ac:dyDescent="0.3">
      <c r="A147" t="s">
        <v>11</v>
      </c>
      <c r="B147" t="s">
        <v>12</v>
      </c>
      <c r="C147" t="s">
        <v>13</v>
      </c>
      <c r="D147">
        <v>2065</v>
      </c>
      <c r="E147" s="1">
        <v>45615</v>
      </c>
      <c r="F147" s="4">
        <f t="shared" si="2"/>
        <v>11</v>
      </c>
      <c r="G147" s="1">
        <v>45615</v>
      </c>
      <c r="H147">
        <v>-89.23</v>
      </c>
      <c r="I147">
        <v>1906.88</v>
      </c>
      <c r="J147" t="s">
        <v>47</v>
      </c>
      <c r="K147" t="s">
        <v>48</v>
      </c>
      <c r="L147" t="s">
        <v>242</v>
      </c>
      <c r="M147" t="str">
        <f>VLOOKUP(J147,koppelingen!A:C,3,0)</f>
        <v>Ziggo</v>
      </c>
    </row>
    <row r="148" spans="1:13" s="5" customFormat="1" x14ac:dyDescent="0.3">
      <c r="A148" s="5" t="s">
        <v>11</v>
      </c>
      <c r="B148" s="5" t="s">
        <v>12</v>
      </c>
      <c r="C148" s="5" t="s">
        <v>13</v>
      </c>
      <c r="D148" s="5">
        <v>2066</v>
      </c>
      <c r="E148" s="6">
        <v>45625</v>
      </c>
      <c r="F148" s="7">
        <f t="shared" si="2"/>
        <v>11</v>
      </c>
      <c r="G148" s="6">
        <v>45625</v>
      </c>
      <c r="H148" s="5">
        <v>-61.75</v>
      </c>
      <c r="I148" s="5">
        <v>1845.13</v>
      </c>
      <c r="J148">
        <v>11111111</v>
      </c>
      <c r="K148" s="5" t="s">
        <v>243</v>
      </c>
      <c r="L148" s="5" t="s">
        <v>244</v>
      </c>
      <c r="M148" s="5" t="s">
        <v>281</v>
      </c>
    </row>
    <row r="149" spans="1:13" x14ac:dyDescent="0.3">
      <c r="A149" t="s">
        <v>11</v>
      </c>
      <c r="B149" t="s">
        <v>12</v>
      </c>
      <c r="C149" t="s">
        <v>13</v>
      </c>
      <c r="D149">
        <v>2067</v>
      </c>
      <c r="E149" s="1">
        <v>45629</v>
      </c>
      <c r="F149" s="4">
        <f t="shared" si="2"/>
        <v>12</v>
      </c>
      <c r="G149" s="1">
        <v>45627</v>
      </c>
      <c r="H149">
        <v>-15.63</v>
      </c>
      <c r="I149">
        <v>1829.5</v>
      </c>
      <c r="J149">
        <v>999999</v>
      </c>
      <c r="K149" t="s">
        <v>17</v>
      </c>
      <c r="L149" t="s">
        <v>245</v>
      </c>
      <c r="M149" t="str">
        <f>VLOOKUP(J149,koppelingen!A:C,3,0)</f>
        <v>Rente</v>
      </c>
    </row>
    <row r="150" spans="1:13" x14ac:dyDescent="0.3">
      <c r="A150" t="s">
        <v>11</v>
      </c>
      <c r="B150" t="s">
        <v>12</v>
      </c>
      <c r="C150" t="s">
        <v>13</v>
      </c>
      <c r="D150">
        <v>2068</v>
      </c>
      <c r="E150" s="1">
        <v>45629</v>
      </c>
      <c r="F150" s="4">
        <f t="shared" si="2"/>
        <v>12</v>
      </c>
      <c r="G150" s="1">
        <v>45629</v>
      </c>
      <c r="H150">
        <v>-201</v>
      </c>
      <c r="I150">
        <v>1628.5</v>
      </c>
      <c r="J150" t="s">
        <v>19</v>
      </c>
      <c r="K150" t="s">
        <v>20</v>
      </c>
      <c r="L150" t="s">
        <v>246</v>
      </c>
      <c r="M150" t="str">
        <f>VLOOKUP(J150,koppelingen!A:C,3,0)</f>
        <v>Energie</v>
      </c>
    </row>
    <row r="151" spans="1:13" x14ac:dyDescent="0.3">
      <c r="A151" t="s">
        <v>11</v>
      </c>
      <c r="B151" t="s">
        <v>12</v>
      </c>
      <c r="C151" t="s">
        <v>13</v>
      </c>
      <c r="D151">
        <v>2069</v>
      </c>
      <c r="E151" s="1">
        <v>45629</v>
      </c>
      <c r="F151" s="4">
        <f t="shared" si="2"/>
        <v>12</v>
      </c>
      <c r="G151" s="1">
        <v>45629</v>
      </c>
      <c r="H151">
        <v>689.35</v>
      </c>
      <c r="I151">
        <v>2317.85</v>
      </c>
      <c r="J151" t="s">
        <v>14</v>
      </c>
      <c r="K151" t="s">
        <v>42</v>
      </c>
      <c r="L151" t="s">
        <v>247</v>
      </c>
      <c r="M151" t="str">
        <f>VLOOKUP(J151,koppelingen!A:C,3,0)</f>
        <v>huuropbrengsten</v>
      </c>
    </row>
    <row r="152" spans="1:13" x14ac:dyDescent="0.3">
      <c r="A152" t="s">
        <v>11</v>
      </c>
      <c r="B152" t="s">
        <v>12</v>
      </c>
      <c r="C152" t="s">
        <v>13</v>
      </c>
      <c r="D152">
        <v>2070</v>
      </c>
      <c r="E152" s="1">
        <v>45637</v>
      </c>
      <c r="F152" s="4">
        <f t="shared" si="2"/>
        <v>12</v>
      </c>
      <c r="G152" s="1">
        <v>45637</v>
      </c>
      <c r="H152">
        <v>-693.17</v>
      </c>
      <c r="I152">
        <v>1624.68</v>
      </c>
      <c r="J152" t="s">
        <v>34</v>
      </c>
      <c r="K152" t="s">
        <v>35</v>
      </c>
      <c r="L152" t="s">
        <v>248</v>
      </c>
      <c r="M152" t="str">
        <f>VLOOKUP(J152,koppelingen!A:C,3,0)</f>
        <v>huur Welbions</v>
      </c>
    </row>
    <row r="153" spans="1:13" x14ac:dyDescent="0.3">
      <c r="A153" t="s">
        <v>11</v>
      </c>
      <c r="B153" t="s">
        <v>12</v>
      </c>
      <c r="C153" t="s">
        <v>13</v>
      </c>
      <c r="D153">
        <v>2071</v>
      </c>
      <c r="E153" s="1">
        <v>45638</v>
      </c>
      <c r="F153" s="4">
        <f t="shared" si="2"/>
        <v>12</v>
      </c>
      <c r="G153" s="1">
        <v>45638</v>
      </c>
      <c r="H153">
        <v>-29.04</v>
      </c>
      <c r="I153">
        <v>1595.64</v>
      </c>
      <c r="J153" t="s">
        <v>28</v>
      </c>
      <c r="K153" t="s">
        <v>29</v>
      </c>
      <c r="L153" t="s">
        <v>249</v>
      </c>
      <c r="M153" t="str">
        <f>VLOOKUP(J153,koppelingen!A:C,3,0)</f>
        <v>Website</v>
      </c>
    </row>
    <row r="154" spans="1:13" x14ac:dyDescent="0.3">
      <c r="A154" t="s">
        <v>11</v>
      </c>
      <c r="B154" t="s">
        <v>12</v>
      </c>
      <c r="C154" t="s">
        <v>13</v>
      </c>
      <c r="D154">
        <v>2072</v>
      </c>
      <c r="E154" s="1">
        <v>45645</v>
      </c>
      <c r="F154" s="4">
        <f t="shared" si="2"/>
        <v>12</v>
      </c>
      <c r="G154" s="1">
        <v>45645</v>
      </c>
      <c r="H154">
        <v>-15</v>
      </c>
      <c r="I154">
        <v>1580.64</v>
      </c>
      <c r="J154" t="s">
        <v>73</v>
      </c>
      <c r="K154" t="s">
        <v>74</v>
      </c>
      <c r="L154" t="s">
        <v>250</v>
      </c>
      <c r="M154" t="str">
        <f>VLOOKUP(J154,koppelingen!A:C,3,0)</f>
        <v>Water</v>
      </c>
    </row>
    <row r="155" spans="1:13" x14ac:dyDescent="0.3">
      <c r="A155" t="s">
        <v>11</v>
      </c>
      <c r="B155" t="s">
        <v>12</v>
      </c>
      <c r="C155" t="s">
        <v>13</v>
      </c>
      <c r="D155">
        <v>2073</v>
      </c>
      <c r="E155" s="1">
        <v>45649</v>
      </c>
      <c r="F155" s="4">
        <f t="shared" si="2"/>
        <v>12</v>
      </c>
      <c r="G155" s="1">
        <v>45649</v>
      </c>
      <c r="H155">
        <v>-89.23</v>
      </c>
      <c r="I155">
        <v>1491.41</v>
      </c>
      <c r="J155" t="s">
        <v>47</v>
      </c>
      <c r="K155" t="s">
        <v>48</v>
      </c>
      <c r="L155" t="s">
        <v>251</v>
      </c>
      <c r="M155" t="str">
        <f>VLOOKUP(J155,koppelingen!A:C,3,0)</f>
        <v>Ziggo</v>
      </c>
    </row>
    <row r="156" spans="1:13" x14ac:dyDescent="0.3">
      <c r="A156" t="s">
        <v>11</v>
      </c>
      <c r="B156" t="s">
        <v>12</v>
      </c>
      <c r="C156" t="s">
        <v>13</v>
      </c>
      <c r="D156">
        <v>2074</v>
      </c>
      <c r="E156" s="1">
        <v>45654</v>
      </c>
      <c r="F156" s="4">
        <f t="shared" si="2"/>
        <v>12</v>
      </c>
      <c r="G156" s="1">
        <v>45654</v>
      </c>
      <c r="H156">
        <v>-50</v>
      </c>
      <c r="I156">
        <v>1441.41</v>
      </c>
      <c r="J156" t="s">
        <v>116</v>
      </c>
      <c r="K156" t="s">
        <v>117</v>
      </c>
      <c r="L156" t="s">
        <v>252</v>
      </c>
      <c r="M156" t="str">
        <f>VLOOKUP(J156,koppelingen!A:C,3,0)</f>
        <v>Fam Slag</v>
      </c>
    </row>
    <row r="157" spans="1:13" x14ac:dyDescent="0.3">
      <c r="A157" t="s">
        <v>11</v>
      </c>
      <c r="B157" t="s">
        <v>12</v>
      </c>
      <c r="C157" t="s">
        <v>13</v>
      </c>
      <c r="D157">
        <v>2075</v>
      </c>
      <c r="E157" s="1">
        <v>45654</v>
      </c>
      <c r="F157" s="4">
        <f t="shared" si="2"/>
        <v>12</v>
      </c>
      <c r="G157" s="1">
        <v>45654</v>
      </c>
      <c r="H157">
        <v>-29.04</v>
      </c>
      <c r="I157">
        <v>1412.37</v>
      </c>
      <c r="J157" t="s">
        <v>28</v>
      </c>
      <c r="K157" t="s">
        <v>29</v>
      </c>
      <c r="L157" t="s">
        <v>253</v>
      </c>
      <c r="M157" t="str">
        <f>VLOOKUP(J157,koppelingen!A:C,3,0)</f>
        <v>Website</v>
      </c>
    </row>
    <row r="158" spans="1:13" x14ac:dyDescent="0.3">
      <c r="A158" t="s">
        <v>11</v>
      </c>
      <c r="B158" t="s">
        <v>12</v>
      </c>
      <c r="C158" t="s">
        <v>13</v>
      </c>
      <c r="D158">
        <v>2076</v>
      </c>
      <c r="E158" s="1">
        <v>45657</v>
      </c>
      <c r="F158" s="4">
        <f t="shared" si="2"/>
        <v>12</v>
      </c>
      <c r="G158" s="1">
        <v>45657</v>
      </c>
      <c r="H158">
        <v>2573.0500000000002</v>
      </c>
      <c r="I158">
        <v>3985.42</v>
      </c>
      <c r="J158" t="s">
        <v>14</v>
      </c>
      <c r="K158" t="s">
        <v>42</v>
      </c>
      <c r="L158" t="s">
        <v>254</v>
      </c>
      <c r="M158" t="str">
        <f>VLOOKUP(J158,koppelingen!A:C,3,0)</f>
        <v>huuropbrengsten</v>
      </c>
    </row>
    <row r="159" spans="1:13" x14ac:dyDescent="0.3">
      <c r="A159" t="s">
        <v>11</v>
      </c>
      <c r="B159" t="s">
        <v>12</v>
      </c>
      <c r="C159" t="s">
        <v>13</v>
      </c>
      <c r="D159">
        <v>2077</v>
      </c>
      <c r="E159" s="1">
        <v>45657</v>
      </c>
      <c r="F159" s="4">
        <f t="shared" si="2"/>
        <v>12</v>
      </c>
      <c r="G159" s="1">
        <v>45657</v>
      </c>
      <c r="H159">
        <v>-2500</v>
      </c>
      <c r="I159">
        <v>1485.42</v>
      </c>
      <c r="J159" t="s">
        <v>55</v>
      </c>
      <c r="K159" t="s">
        <v>56</v>
      </c>
      <c r="L159" t="s">
        <v>255</v>
      </c>
      <c r="M159" t="str">
        <f>VLOOKUP(J159,koppelingen!A:C,3,0)</f>
        <v>Kruisposten</v>
      </c>
    </row>
    <row r="160" spans="1:13" x14ac:dyDescent="0.3">
      <c r="A160" t="s">
        <v>55</v>
      </c>
      <c r="B160" t="s">
        <v>12</v>
      </c>
      <c r="C160" t="s">
        <v>13</v>
      </c>
      <c r="D160">
        <v>30</v>
      </c>
      <c r="E160" s="1">
        <v>45292</v>
      </c>
      <c r="F160" s="4">
        <f t="shared" si="2"/>
        <v>1</v>
      </c>
      <c r="G160" s="1">
        <v>45292</v>
      </c>
      <c r="H160">
        <v>270.60000000000002</v>
      </c>
      <c r="I160">
        <v>25836.48</v>
      </c>
      <c r="J160">
        <v>999999</v>
      </c>
      <c r="K160" t="s">
        <v>17</v>
      </c>
      <c r="L160" t="s">
        <v>256</v>
      </c>
      <c r="M160" t="str">
        <f>VLOOKUP(J160,koppelingen!A:C,3,0)</f>
        <v>Rente</v>
      </c>
    </row>
    <row r="161" spans="1:13" x14ac:dyDescent="0.3">
      <c r="A161" t="s">
        <v>55</v>
      </c>
      <c r="B161" t="s">
        <v>12</v>
      </c>
      <c r="C161" t="s">
        <v>13</v>
      </c>
      <c r="D161">
        <v>31</v>
      </c>
      <c r="E161" s="1">
        <v>45323</v>
      </c>
      <c r="F161" s="4">
        <f t="shared" si="2"/>
        <v>2</v>
      </c>
      <c r="G161" s="1">
        <v>45323</v>
      </c>
      <c r="H161">
        <v>-2500</v>
      </c>
      <c r="I161">
        <v>23336.48</v>
      </c>
      <c r="J161" t="s">
        <v>55</v>
      </c>
      <c r="K161" t="s">
        <v>56</v>
      </c>
      <c r="L161" t="s">
        <v>257</v>
      </c>
      <c r="M161" t="str">
        <f>VLOOKUP(J161,koppelingen!A:C,3,0)</f>
        <v>Kruisposten</v>
      </c>
    </row>
    <row r="162" spans="1:13" x14ac:dyDescent="0.3">
      <c r="A162" t="s">
        <v>55</v>
      </c>
      <c r="B162" t="s">
        <v>12</v>
      </c>
      <c r="C162" t="s">
        <v>13</v>
      </c>
      <c r="D162">
        <v>32</v>
      </c>
      <c r="E162" s="1">
        <v>45339</v>
      </c>
      <c r="F162" s="4">
        <f t="shared" si="2"/>
        <v>2</v>
      </c>
      <c r="G162" s="1">
        <v>45339</v>
      </c>
      <c r="H162">
        <v>-2000</v>
      </c>
      <c r="I162">
        <v>21336.48</v>
      </c>
      <c r="J162" t="s">
        <v>55</v>
      </c>
      <c r="K162" t="s">
        <v>56</v>
      </c>
      <c r="L162" t="s">
        <v>257</v>
      </c>
      <c r="M162" t="str">
        <f>VLOOKUP(J162,koppelingen!A:C,3,0)</f>
        <v>Kruisposten</v>
      </c>
    </row>
    <row r="163" spans="1:13" x14ac:dyDescent="0.3">
      <c r="A163" t="s">
        <v>55</v>
      </c>
      <c r="B163" t="s">
        <v>12</v>
      </c>
      <c r="C163" t="s">
        <v>13</v>
      </c>
      <c r="D163">
        <v>33</v>
      </c>
      <c r="E163" s="1">
        <v>45364</v>
      </c>
      <c r="F163" s="4">
        <f t="shared" si="2"/>
        <v>3</v>
      </c>
      <c r="G163" s="1">
        <v>45364</v>
      </c>
      <c r="H163">
        <v>-1500</v>
      </c>
      <c r="I163">
        <v>19836.48</v>
      </c>
      <c r="J163" t="s">
        <v>55</v>
      </c>
      <c r="K163" t="s">
        <v>56</v>
      </c>
      <c r="L163" t="s">
        <v>257</v>
      </c>
      <c r="M163" t="str">
        <f>VLOOKUP(J163,koppelingen!A:C,3,0)</f>
        <v>Kruisposten</v>
      </c>
    </row>
    <row r="164" spans="1:13" x14ac:dyDescent="0.3">
      <c r="A164" t="s">
        <v>55</v>
      </c>
      <c r="B164" t="s">
        <v>12</v>
      </c>
      <c r="C164" t="s">
        <v>13</v>
      </c>
      <c r="D164">
        <v>34</v>
      </c>
      <c r="E164" s="1">
        <v>45393</v>
      </c>
      <c r="F164" s="4">
        <f t="shared" si="2"/>
        <v>4</v>
      </c>
      <c r="G164" s="1">
        <v>45393</v>
      </c>
      <c r="H164">
        <v>-1500</v>
      </c>
      <c r="I164">
        <v>18336.48</v>
      </c>
      <c r="J164" t="s">
        <v>55</v>
      </c>
      <c r="K164" t="s">
        <v>56</v>
      </c>
      <c r="L164" t="s">
        <v>257</v>
      </c>
      <c r="M164" t="str">
        <f>VLOOKUP(J164,koppelingen!A:C,3,0)</f>
        <v>Kruisposten</v>
      </c>
    </row>
    <row r="165" spans="1:13" x14ac:dyDescent="0.3">
      <c r="A165" t="s">
        <v>55</v>
      </c>
      <c r="B165" t="s">
        <v>12</v>
      </c>
      <c r="C165" t="s">
        <v>13</v>
      </c>
      <c r="D165">
        <v>35</v>
      </c>
      <c r="E165" s="1">
        <v>45415</v>
      </c>
      <c r="F165" s="4">
        <f t="shared" si="2"/>
        <v>5</v>
      </c>
      <c r="G165" s="1">
        <v>45415</v>
      </c>
      <c r="H165">
        <v>-2000</v>
      </c>
      <c r="I165">
        <v>16336.48</v>
      </c>
      <c r="J165" t="s">
        <v>55</v>
      </c>
      <c r="K165" t="s">
        <v>56</v>
      </c>
      <c r="L165" t="s">
        <v>257</v>
      </c>
      <c r="M165" t="str">
        <f>VLOOKUP(J165,koppelingen!A:C,3,0)</f>
        <v>Kruisposten</v>
      </c>
    </row>
    <row r="166" spans="1:13" x14ac:dyDescent="0.3">
      <c r="A166" t="s">
        <v>55</v>
      </c>
      <c r="B166" t="s">
        <v>12</v>
      </c>
      <c r="C166" t="s">
        <v>13</v>
      </c>
      <c r="D166">
        <v>36</v>
      </c>
      <c r="E166" s="1">
        <v>45452</v>
      </c>
      <c r="F166" s="4">
        <f t="shared" si="2"/>
        <v>6</v>
      </c>
      <c r="G166" s="1">
        <v>45452</v>
      </c>
      <c r="H166">
        <v>-1000</v>
      </c>
      <c r="I166">
        <v>15336.48</v>
      </c>
      <c r="J166" t="s">
        <v>55</v>
      </c>
      <c r="K166" t="s">
        <v>56</v>
      </c>
      <c r="L166" t="s">
        <v>257</v>
      </c>
      <c r="M166" t="str">
        <f>VLOOKUP(J166,koppelingen!A:C,3,0)</f>
        <v>Kruisposten</v>
      </c>
    </row>
    <row r="167" spans="1:13" x14ac:dyDescent="0.3">
      <c r="A167" t="s">
        <v>55</v>
      </c>
      <c r="B167" t="s">
        <v>12</v>
      </c>
      <c r="C167" t="s">
        <v>13</v>
      </c>
      <c r="D167">
        <v>37</v>
      </c>
      <c r="E167" s="1">
        <v>45657</v>
      </c>
      <c r="F167" s="4">
        <f t="shared" si="2"/>
        <v>12</v>
      </c>
      <c r="G167" s="1">
        <v>45657</v>
      </c>
      <c r="H167">
        <v>2500</v>
      </c>
      <c r="I167">
        <v>17836.48</v>
      </c>
      <c r="J167" t="s">
        <v>55</v>
      </c>
      <c r="K167" t="s">
        <v>56</v>
      </c>
      <c r="L167" t="s">
        <v>258</v>
      </c>
      <c r="M167" t="str">
        <f>VLOOKUP(J167,koppelingen!A:C,3,0)</f>
        <v>Kruisposten</v>
      </c>
    </row>
  </sheetData>
  <autoFilter ref="A1:M167" xr:uid="{0733FDAA-1D6A-4CD5-B04B-2F454989D81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A957-72A3-449A-8895-CEB8B51FDC88}">
  <dimension ref="A1:C40"/>
  <sheetViews>
    <sheetView topLeftCell="A19" workbookViewId="0">
      <selection activeCell="B43" sqref="B43"/>
    </sheetView>
  </sheetViews>
  <sheetFormatPr defaultRowHeight="14.4" x14ac:dyDescent="0.3"/>
  <cols>
    <col min="1" max="1" width="25.5546875" bestFit="1" customWidth="1"/>
    <col min="2" max="2" width="43.5546875" bestFit="1" customWidth="1"/>
    <col min="3" max="3" width="16.5546875" bestFit="1" customWidth="1"/>
  </cols>
  <sheetData>
    <row r="1" spans="1:3" x14ac:dyDescent="0.3">
      <c r="A1" t="s">
        <v>8</v>
      </c>
      <c r="B1" t="s">
        <v>9</v>
      </c>
    </row>
    <row r="2" spans="1:3" x14ac:dyDescent="0.3">
      <c r="A2" t="s">
        <v>14</v>
      </c>
      <c r="B2" t="s">
        <v>15</v>
      </c>
      <c r="C2" t="s">
        <v>210</v>
      </c>
    </row>
    <row r="3" spans="1:3" x14ac:dyDescent="0.3">
      <c r="A3">
        <v>999999</v>
      </c>
      <c r="B3" t="s">
        <v>17</v>
      </c>
      <c r="C3" t="s">
        <v>225</v>
      </c>
    </row>
    <row r="4" spans="1:3" x14ac:dyDescent="0.3">
      <c r="A4" t="s">
        <v>19</v>
      </c>
      <c r="B4" t="s">
        <v>20</v>
      </c>
      <c r="C4" t="s">
        <v>214</v>
      </c>
    </row>
    <row r="5" spans="1:3" x14ac:dyDescent="0.3">
      <c r="A5" t="s">
        <v>22</v>
      </c>
      <c r="B5" t="s">
        <v>23</v>
      </c>
      <c r="C5" t="s">
        <v>215</v>
      </c>
    </row>
    <row r="6" spans="1:3" x14ac:dyDescent="0.3">
      <c r="A6" t="s">
        <v>25</v>
      </c>
      <c r="B6" t="s">
        <v>26</v>
      </c>
      <c r="C6" t="s">
        <v>210</v>
      </c>
    </row>
    <row r="7" spans="1:3" x14ac:dyDescent="0.3">
      <c r="A7" t="s">
        <v>28</v>
      </c>
      <c r="B7" t="s">
        <v>29</v>
      </c>
      <c r="C7" t="s">
        <v>216</v>
      </c>
    </row>
    <row r="8" spans="1:3" x14ac:dyDescent="0.3">
      <c r="A8" t="s">
        <v>31</v>
      </c>
      <c r="B8" t="s">
        <v>32</v>
      </c>
      <c r="C8" t="s">
        <v>210</v>
      </c>
    </row>
    <row r="9" spans="1:3" x14ac:dyDescent="0.3">
      <c r="A9" t="s">
        <v>34</v>
      </c>
      <c r="B9" t="s">
        <v>35</v>
      </c>
      <c r="C9" t="s">
        <v>233</v>
      </c>
    </row>
    <row r="10" spans="1:3" x14ac:dyDescent="0.3">
      <c r="A10" t="s">
        <v>37</v>
      </c>
      <c r="B10" t="s">
        <v>38</v>
      </c>
      <c r="C10" t="s">
        <v>222</v>
      </c>
    </row>
    <row r="11" spans="1:3" x14ac:dyDescent="0.3">
      <c r="A11" t="s">
        <v>44</v>
      </c>
      <c r="B11" t="s">
        <v>45</v>
      </c>
      <c r="C11" t="s">
        <v>222</v>
      </c>
    </row>
    <row r="12" spans="1:3" x14ac:dyDescent="0.3">
      <c r="A12" t="s">
        <v>47</v>
      </c>
      <c r="B12" t="s">
        <v>48</v>
      </c>
      <c r="C12" t="s">
        <v>219</v>
      </c>
    </row>
    <row r="13" spans="1:3" x14ac:dyDescent="0.3">
      <c r="A13" t="s">
        <v>50</v>
      </c>
      <c r="B13" t="s">
        <v>51</v>
      </c>
      <c r="C13" t="s">
        <v>222</v>
      </c>
    </row>
    <row r="14" spans="1:3" x14ac:dyDescent="0.3">
      <c r="A14" t="s">
        <v>55</v>
      </c>
      <c r="B14" t="s">
        <v>56</v>
      </c>
      <c r="C14" t="s">
        <v>231</v>
      </c>
    </row>
    <row r="15" spans="1:3" x14ac:dyDescent="0.3">
      <c r="A15" t="s">
        <v>58</v>
      </c>
      <c r="B15" t="s">
        <v>59</v>
      </c>
      <c r="C15" t="s">
        <v>217</v>
      </c>
    </row>
    <row r="16" spans="1:3" x14ac:dyDescent="0.3">
      <c r="A16" t="s">
        <v>63</v>
      </c>
      <c r="B16" t="s">
        <v>64</v>
      </c>
      <c r="C16" t="s">
        <v>218</v>
      </c>
    </row>
    <row r="17" spans="1:3" x14ac:dyDescent="0.3">
      <c r="A17" t="s">
        <v>68</v>
      </c>
      <c r="B17" t="s">
        <v>69</v>
      </c>
      <c r="C17" t="s">
        <v>222</v>
      </c>
    </row>
    <row r="18" spans="1:3" x14ac:dyDescent="0.3">
      <c r="A18" t="s">
        <v>73</v>
      </c>
      <c r="B18" t="s">
        <v>74</v>
      </c>
      <c r="C18" t="s">
        <v>213</v>
      </c>
    </row>
    <row r="19" spans="1:3" x14ac:dyDescent="0.3">
      <c r="A19" t="s">
        <v>76</v>
      </c>
      <c r="B19" t="s">
        <v>77</v>
      </c>
      <c r="C19" t="s">
        <v>217</v>
      </c>
    </row>
    <row r="20" spans="1:3" x14ac:dyDescent="0.3">
      <c r="A20" t="s">
        <v>82</v>
      </c>
      <c r="B20" t="s">
        <v>83</v>
      </c>
      <c r="C20" t="s">
        <v>220</v>
      </c>
    </row>
    <row r="21" spans="1:3" x14ac:dyDescent="0.3">
      <c r="A21" t="s">
        <v>88</v>
      </c>
      <c r="B21" t="s">
        <v>89</v>
      </c>
      <c r="C21" t="s">
        <v>220</v>
      </c>
    </row>
    <row r="22" spans="1:3" x14ac:dyDescent="0.3">
      <c r="A22" t="s">
        <v>91</v>
      </c>
      <c r="B22" t="s">
        <v>92</v>
      </c>
      <c r="C22" t="s">
        <v>217</v>
      </c>
    </row>
    <row r="23" spans="1:3" x14ac:dyDescent="0.3">
      <c r="A23" t="s">
        <v>95</v>
      </c>
      <c r="B23" t="s">
        <v>96</v>
      </c>
      <c r="C23" t="s">
        <v>217</v>
      </c>
    </row>
    <row r="24" spans="1:3" x14ac:dyDescent="0.3">
      <c r="A24" t="s">
        <v>107</v>
      </c>
      <c r="B24" t="s">
        <v>108</v>
      </c>
      <c r="C24" t="s">
        <v>212</v>
      </c>
    </row>
    <row r="25" spans="1:3" x14ac:dyDescent="0.3">
      <c r="A25" t="s">
        <v>110</v>
      </c>
      <c r="B25" t="s">
        <v>111</v>
      </c>
      <c r="C25" t="s">
        <v>212</v>
      </c>
    </row>
    <row r="26" spans="1:3" x14ac:dyDescent="0.3">
      <c r="A26" t="s">
        <v>116</v>
      </c>
      <c r="B26" t="s">
        <v>117</v>
      </c>
      <c r="C26" t="s">
        <v>232</v>
      </c>
    </row>
    <row r="27" spans="1:3" x14ac:dyDescent="0.3">
      <c r="A27" t="s">
        <v>122</v>
      </c>
      <c r="B27" t="s">
        <v>123</v>
      </c>
      <c r="C27" t="s">
        <v>211</v>
      </c>
    </row>
    <row r="28" spans="1:3" x14ac:dyDescent="0.3">
      <c r="A28" t="s">
        <v>132</v>
      </c>
      <c r="B28" t="s">
        <v>133</v>
      </c>
      <c r="C28" t="s">
        <v>210</v>
      </c>
    </row>
    <row r="29" spans="1:3" x14ac:dyDescent="0.3">
      <c r="A29" t="s">
        <v>135</v>
      </c>
      <c r="B29" t="s">
        <v>136</v>
      </c>
      <c r="C29" t="s">
        <v>217</v>
      </c>
    </row>
    <row r="30" spans="1:3" x14ac:dyDescent="0.3">
      <c r="A30" t="s">
        <v>163</v>
      </c>
      <c r="B30" t="s">
        <v>164</v>
      </c>
      <c r="C30" t="s">
        <v>221</v>
      </c>
    </row>
    <row r="31" spans="1:3" x14ac:dyDescent="0.3">
      <c r="A31" t="s">
        <v>171</v>
      </c>
      <c r="B31" t="s">
        <v>42</v>
      </c>
      <c r="C31" t="s">
        <v>210</v>
      </c>
    </row>
    <row r="32" spans="1:3" x14ac:dyDescent="0.3">
      <c r="A32">
        <v>11111111</v>
      </c>
      <c r="C32" t="s">
        <v>223</v>
      </c>
    </row>
    <row r="34" spans="2:3" x14ac:dyDescent="0.3">
      <c r="B34" t="s">
        <v>275</v>
      </c>
      <c r="C34" t="s">
        <v>276</v>
      </c>
    </row>
    <row r="35" spans="2:3" x14ac:dyDescent="0.3">
      <c r="B35" t="s">
        <v>45</v>
      </c>
      <c r="C35" t="s">
        <v>277</v>
      </c>
    </row>
    <row r="37" spans="2:3" x14ac:dyDescent="0.3">
      <c r="B37">
        <v>200</v>
      </c>
      <c r="C37" t="s">
        <v>278</v>
      </c>
    </row>
    <row r="38" spans="2:3" x14ac:dyDescent="0.3">
      <c r="B38">
        <v>117.37</v>
      </c>
      <c r="C38" t="s">
        <v>279</v>
      </c>
    </row>
    <row r="39" spans="2:3" x14ac:dyDescent="0.3">
      <c r="B39" t="s">
        <v>280</v>
      </c>
      <c r="C39" t="s">
        <v>281</v>
      </c>
    </row>
    <row r="40" spans="2:3" x14ac:dyDescent="0.3">
      <c r="B40" t="s">
        <v>282</v>
      </c>
      <c r="C40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698B-EB65-4AFB-B47B-A9C2EA766721}">
  <dimension ref="B4:D19"/>
  <sheetViews>
    <sheetView workbookViewId="0">
      <selection activeCell="D16" sqref="D16"/>
    </sheetView>
  </sheetViews>
  <sheetFormatPr defaultRowHeight="14.4" x14ac:dyDescent="0.3"/>
  <cols>
    <col min="2" max="2" width="24.44140625" bestFit="1" customWidth="1"/>
  </cols>
  <sheetData>
    <row r="4" spans="2:4" x14ac:dyDescent="0.3">
      <c r="B4" t="s">
        <v>286</v>
      </c>
      <c r="C4">
        <v>2021</v>
      </c>
      <c r="D4">
        <v>1000</v>
      </c>
    </row>
    <row r="5" spans="2:4" x14ac:dyDescent="0.3">
      <c r="B5" t="s">
        <v>287</v>
      </c>
      <c r="C5">
        <v>2021</v>
      </c>
      <c r="D5">
        <v>8500</v>
      </c>
    </row>
    <row r="6" spans="2:4" x14ac:dyDescent="0.3">
      <c r="B6" t="s">
        <v>288</v>
      </c>
      <c r="C6">
        <v>2021</v>
      </c>
      <c r="D6">
        <v>500</v>
      </c>
    </row>
    <row r="7" spans="2:4" x14ac:dyDescent="0.3">
      <c r="B7" t="s">
        <v>289</v>
      </c>
      <c r="C7">
        <v>2022</v>
      </c>
      <c r="D7">
        <v>1000</v>
      </c>
    </row>
    <row r="8" spans="2:4" x14ac:dyDescent="0.3">
      <c r="B8" t="s">
        <v>290</v>
      </c>
      <c r="C8">
        <v>2022</v>
      </c>
      <c r="D8">
        <v>3000</v>
      </c>
    </row>
    <row r="9" spans="2:4" x14ac:dyDescent="0.3">
      <c r="B9" t="s">
        <v>291</v>
      </c>
      <c r="C9">
        <v>2022</v>
      </c>
      <c r="D9">
        <v>3000</v>
      </c>
    </row>
    <row r="10" spans="2:4" x14ac:dyDescent="0.3">
      <c r="D10" s="14"/>
    </row>
    <row r="11" spans="2:4" x14ac:dyDescent="0.3">
      <c r="D11">
        <f>SUM(D4:D10)</f>
        <v>17000</v>
      </c>
    </row>
    <row r="12" spans="2:4" x14ac:dyDescent="0.3">
      <c r="B12" t="s">
        <v>292</v>
      </c>
      <c r="D12">
        <v>-1293.81</v>
      </c>
    </row>
    <row r="13" spans="2:4" x14ac:dyDescent="0.3">
      <c r="B13" t="s">
        <v>293</v>
      </c>
      <c r="D13">
        <v>-7929.41</v>
      </c>
    </row>
    <row r="14" spans="2:4" x14ac:dyDescent="0.3">
      <c r="B14" t="s">
        <v>294</v>
      </c>
      <c r="D14">
        <v>-2367.83</v>
      </c>
    </row>
    <row r="15" spans="2:4" x14ac:dyDescent="0.3">
      <c r="B15" t="s">
        <v>295</v>
      </c>
      <c r="D15">
        <v>-5408.95</v>
      </c>
    </row>
    <row r="17" spans="4:4" x14ac:dyDescent="0.3">
      <c r="D17" s="14"/>
    </row>
    <row r="19" spans="4:4" x14ac:dyDescent="0.3">
      <c r="D19">
        <f>SUM(D11:D18)</f>
        <v>0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DTB</vt:lpstr>
      <vt:lpstr>Balans</vt:lpstr>
      <vt:lpstr>data</vt:lpstr>
      <vt:lpstr>koppelingen</vt:lpstr>
      <vt:lpstr>Subsidie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Stockmann, Laurent</dc:creator>
  <cp:lastModifiedBy>Laurent Stockmann</cp:lastModifiedBy>
  <dcterms:created xsi:type="dcterms:W3CDTF">2024-11-06T19:25:23Z</dcterms:created>
  <dcterms:modified xsi:type="dcterms:W3CDTF">2025-01-11T09:47:35Z</dcterms:modified>
</cp:coreProperties>
</file>